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D:\Kopija dokumenata\My Documents\Završni 2025\Izvršenje\"/>
    </mc:Choice>
  </mc:AlternateContent>
  <xr:revisionPtr revIDLastSave="0" documentId="13_ncr:1_{090EEC96-A232-4344-A8FE-1619445FF40B}" xr6:coauthVersionLast="47" xr6:coauthVersionMax="47" xr10:uidLastSave="{00000000-0000-0000-0000-000000000000}"/>
  <bookViews>
    <workbookView xWindow="-120" yWindow="-120" windowWidth="29040" windowHeight="15720" tabRatio="695" activeTab="6" xr2:uid="{00000000-000D-0000-FFFF-FFFF00000000}"/>
  </bookViews>
  <sheets>
    <sheet name="SAŽETAK" sheetId="1" r:id="rId1"/>
    <sheet name="Prihodi-rashodi ekonom.klasif." sheetId="11" r:id="rId2"/>
    <sheet name="Prihodi-rashodi prema IF" sheetId="5" r:id="rId3"/>
    <sheet name="Rashodi prema funkcijskoj k " sheetId="8" r:id="rId4"/>
    <sheet name="Račun financiranja" sheetId="6" r:id="rId5"/>
    <sheet name="Račun fin prema izvorima f" sheetId="10" r:id="rId6"/>
    <sheet name="Posebni dio" sheetId="13" r:id="rId7"/>
  </sheets>
  <externalReferences>
    <externalReference r:id="rId8"/>
  </externalReferences>
  <definedNames>
    <definedName name="_xlnm.Print_Area" localSheetId="0">SAŽETAK!$B$1:$K$27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09" i="13" l="1"/>
  <c r="I206" i="13" s="1"/>
  <c r="H209" i="13"/>
  <c r="H206" i="13" s="1"/>
  <c r="G209" i="13"/>
  <c r="I207" i="13"/>
  <c r="H207" i="13"/>
  <c r="G207" i="13"/>
  <c r="G206" i="13"/>
  <c r="I204" i="13"/>
  <c r="H204" i="13"/>
  <c r="G204" i="13"/>
  <c r="I198" i="13"/>
  <c r="H198" i="13"/>
  <c r="H195" i="13" s="1"/>
  <c r="G198" i="13"/>
  <c r="G195" i="13" s="1"/>
  <c r="G194" i="13" s="1"/>
  <c r="I196" i="13"/>
  <c r="G217" i="13"/>
  <c r="H217" i="13"/>
  <c r="I217" i="13"/>
  <c r="G220" i="13"/>
  <c r="H220" i="13"/>
  <c r="I220" i="13"/>
  <c r="G222" i="13"/>
  <c r="H222" i="13"/>
  <c r="I222" i="13"/>
  <c r="G226" i="13"/>
  <c r="H226" i="13"/>
  <c r="I226" i="13"/>
  <c r="I80" i="13"/>
  <c r="K14" i="1"/>
  <c r="K25" i="1"/>
  <c r="K24" i="1"/>
  <c r="H194" i="13" l="1"/>
  <c r="I195" i="13"/>
  <c r="I194" i="13" s="1"/>
  <c r="I216" i="13"/>
  <c r="H216" i="13"/>
  <c r="G216" i="13"/>
  <c r="D67" i="11"/>
  <c r="D68" i="11"/>
  <c r="F26" i="5"/>
  <c r="C39" i="5"/>
  <c r="D39" i="5"/>
  <c r="E39" i="5"/>
  <c r="F39" i="5"/>
  <c r="G40" i="5"/>
  <c r="C41" i="5"/>
  <c r="D41" i="5"/>
  <c r="E41" i="5"/>
  <c r="F41" i="5"/>
  <c r="C43" i="5"/>
  <c r="D43" i="5"/>
  <c r="E43" i="5"/>
  <c r="F43" i="5"/>
  <c r="C45" i="5"/>
  <c r="D45" i="5"/>
  <c r="E45" i="5"/>
  <c r="F45" i="5"/>
  <c r="C47" i="5"/>
  <c r="C52" i="5"/>
  <c r="D52" i="5"/>
  <c r="E52" i="5"/>
  <c r="F52" i="5"/>
  <c r="G53" i="5"/>
  <c r="C54" i="5"/>
  <c r="D54" i="5"/>
  <c r="E54" i="5"/>
  <c r="F54" i="5"/>
  <c r="C56" i="5"/>
  <c r="D56" i="5"/>
  <c r="E56" i="5"/>
  <c r="F56" i="5"/>
  <c r="G57" i="5"/>
  <c r="C58" i="5"/>
  <c r="D58" i="5"/>
  <c r="E58" i="5"/>
  <c r="F58" i="5"/>
  <c r="C60" i="5"/>
  <c r="I101" i="13"/>
  <c r="I112" i="13"/>
  <c r="H112" i="13"/>
  <c r="G112" i="13"/>
  <c r="I110" i="13"/>
  <c r="H110" i="13"/>
  <c r="G110" i="13"/>
  <c r="I107" i="13"/>
  <c r="H107" i="13"/>
  <c r="G107" i="13"/>
  <c r="H101" i="13"/>
  <c r="G101" i="13"/>
  <c r="I99" i="13"/>
  <c r="I78" i="13"/>
  <c r="J153" i="13"/>
  <c r="J63" i="13"/>
  <c r="J50" i="13"/>
  <c r="J43" i="13"/>
  <c r="J34" i="13"/>
  <c r="C30" i="5"/>
  <c r="C17" i="5"/>
  <c r="I109" i="13" l="1"/>
  <c r="H98" i="13"/>
  <c r="G109" i="13"/>
  <c r="H109" i="13"/>
  <c r="G98" i="13"/>
  <c r="G56" i="5"/>
  <c r="G39" i="5"/>
  <c r="E51" i="5"/>
  <c r="E38" i="5"/>
  <c r="F51" i="5"/>
  <c r="D51" i="5"/>
  <c r="F38" i="5"/>
  <c r="C38" i="5"/>
  <c r="G52" i="5"/>
  <c r="C51" i="5"/>
  <c r="D38" i="5"/>
  <c r="I98" i="13"/>
  <c r="I97" i="13" s="1"/>
  <c r="H110" i="11"/>
  <c r="H105" i="11"/>
  <c r="I84" i="11"/>
  <c r="F113" i="11"/>
  <c r="G98" i="11"/>
  <c r="E98" i="11"/>
  <c r="F98" i="11"/>
  <c r="D98" i="11"/>
  <c r="H90" i="11"/>
  <c r="I30" i="11"/>
  <c r="I31" i="11"/>
  <c r="H29" i="11"/>
  <c r="H30" i="11"/>
  <c r="H31" i="11"/>
  <c r="G27" i="11"/>
  <c r="E23" i="11"/>
  <c r="F23" i="11"/>
  <c r="G23" i="11"/>
  <c r="G13" i="11"/>
  <c r="G11" i="11"/>
  <c r="G10" i="11" s="1"/>
  <c r="E13" i="11"/>
  <c r="F13" i="11"/>
  <c r="D27" i="11"/>
  <c r="D23" i="11"/>
  <c r="D109" i="11"/>
  <c r="D111" i="11"/>
  <c r="D113" i="11"/>
  <c r="E113" i="11"/>
  <c r="G113" i="11"/>
  <c r="D13" i="11"/>
  <c r="J26" i="1"/>
  <c r="K26" i="1" s="1"/>
  <c r="I26" i="1"/>
  <c r="H26" i="1"/>
  <c r="G26" i="1"/>
  <c r="L25" i="1"/>
  <c r="H23" i="5"/>
  <c r="H25" i="5"/>
  <c r="H27" i="5"/>
  <c r="H29" i="5"/>
  <c r="H10" i="5"/>
  <c r="H12" i="5"/>
  <c r="H14" i="5"/>
  <c r="G10" i="5"/>
  <c r="G12" i="5"/>
  <c r="G14" i="5"/>
  <c r="G23" i="5"/>
  <c r="G25" i="5"/>
  <c r="G27" i="5"/>
  <c r="G29" i="5"/>
  <c r="F22" i="5"/>
  <c r="I94" i="11"/>
  <c r="H94" i="11"/>
  <c r="H93" i="11"/>
  <c r="F11" i="11"/>
  <c r="F10" i="11" s="1"/>
  <c r="E11" i="11"/>
  <c r="E10" i="11" s="1"/>
  <c r="J12" i="1"/>
  <c r="J15" i="1"/>
  <c r="D8" i="8"/>
  <c r="D7" i="8" s="1"/>
  <c r="E8" i="8"/>
  <c r="E7" i="8" s="1"/>
  <c r="F8" i="8"/>
  <c r="F7" i="8" s="1"/>
  <c r="H12" i="11"/>
  <c r="D11" i="11"/>
  <c r="H12" i="1"/>
  <c r="I12" i="1"/>
  <c r="H15" i="1"/>
  <c r="I15" i="1"/>
  <c r="D24" i="5"/>
  <c r="E24" i="5"/>
  <c r="F24" i="5"/>
  <c r="C24" i="5"/>
  <c r="D28" i="5"/>
  <c r="E28" i="5"/>
  <c r="F28" i="5"/>
  <c r="D26" i="5"/>
  <c r="E26" i="5"/>
  <c r="D22" i="5"/>
  <c r="E22" i="5"/>
  <c r="D15" i="5"/>
  <c r="E15" i="5"/>
  <c r="F15" i="5"/>
  <c r="D13" i="5"/>
  <c r="E13" i="5"/>
  <c r="F13" i="5"/>
  <c r="D11" i="5"/>
  <c r="E11" i="5"/>
  <c r="F11" i="5"/>
  <c r="H11" i="5" s="1"/>
  <c r="D9" i="5"/>
  <c r="E9" i="5"/>
  <c r="F9" i="5"/>
  <c r="C28" i="5"/>
  <c r="C26" i="5"/>
  <c r="C22" i="5"/>
  <c r="C15" i="5"/>
  <c r="C13" i="5"/>
  <c r="C11" i="5"/>
  <c r="C9" i="5"/>
  <c r="G97" i="13" l="1"/>
  <c r="H97" i="13"/>
  <c r="H98" i="11"/>
  <c r="D10" i="11"/>
  <c r="G38" i="5"/>
  <c r="G51" i="5"/>
  <c r="C21" i="5"/>
  <c r="C65" i="5" s="1"/>
  <c r="H9" i="5"/>
  <c r="H22" i="5"/>
  <c r="G11" i="5"/>
  <c r="H13" i="5"/>
  <c r="G28" i="5"/>
  <c r="G9" i="5"/>
  <c r="C8" i="5"/>
  <c r="C64" i="5" s="1"/>
  <c r="G26" i="5"/>
  <c r="H28" i="5"/>
  <c r="H24" i="5"/>
  <c r="G22" i="5"/>
  <c r="G24" i="5"/>
  <c r="G13" i="5"/>
  <c r="H26" i="5"/>
  <c r="D108" i="11"/>
  <c r="F8" i="5"/>
  <c r="F64" i="5" s="1"/>
  <c r="H11" i="11"/>
  <c r="E21" i="5"/>
  <c r="E65" i="5" s="1"/>
  <c r="F21" i="5"/>
  <c r="F65" i="5" s="1"/>
  <c r="H65" i="5" s="1"/>
  <c r="E8" i="5"/>
  <c r="E64" i="5" s="1"/>
  <c r="D21" i="5"/>
  <c r="D65" i="5" s="1"/>
  <c r="D8" i="5"/>
  <c r="D64" i="5" s="1"/>
  <c r="D92" i="11"/>
  <c r="D91" i="11" s="1"/>
  <c r="D89" i="11"/>
  <c r="D57" i="11"/>
  <c r="D50" i="11"/>
  <c r="D46" i="11"/>
  <c r="D40" i="11"/>
  <c r="D37" i="11"/>
  <c r="F17" i="11"/>
  <c r="F16" i="11" s="1"/>
  <c r="E17" i="11"/>
  <c r="E16" i="11" s="1"/>
  <c r="D17" i="11"/>
  <c r="D16" i="11" s="1"/>
  <c r="D26" i="11"/>
  <c r="E27" i="11"/>
  <c r="E26" i="11" s="1"/>
  <c r="F27" i="11"/>
  <c r="F26" i="11" s="1"/>
  <c r="D20" i="11"/>
  <c r="D19" i="11" s="1"/>
  <c r="E20" i="11"/>
  <c r="E19" i="11" s="1"/>
  <c r="F20" i="11"/>
  <c r="F19" i="11" s="1"/>
  <c r="G15" i="1"/>
  <c r="G12" i="1"/>
  <c r="G361" i="13"/>
  <c r="G359" i="13"/>
  <c r="G356" i="13"/>
  <c r="G351" i="13"/>
  <c r="G346" i="13"/>
  <c r="G345" i="13" s="1"/>
  <c r="G343" i="13"/>
  <c r="G342" i="13" s="1"/>
  <c r="G337" i="13"/>
  <c r="G334" i="13"/>
  <c r="G325" i="13"/>
  <c r="G323" i="13"/>
  <c r="G313" i="13"/>
  <c r="G306" i="13"/>
  <c r="G302" i="13"/>
  <c r="G298" i="13"/>
  <c r="G296" i="13"/>
  <c r="G293" i="13"/>
  <c r="G285" i="13"/>
  <c r="G283" i="13"/>
  <c r="G280" i="13"/>
  <c r="G275" i="13"/>
  <c r="G270" i="13"/>
  <c r="G269" i="13" s="1"/>
  <c r="G267" i="13"/>
  <c r="G266" i="13" s="1"/>
  <c r="G261" i="13"/>
  <c r="G258" i="13"/>
  <c r="G249" i="13"/>
  <c r="G247" i="13"/>
  <c r="G237" i="13"/>
  <c r="G230" i="13"/>
  <c r="G188" i="13"/>
  <c r="G186" i="13"/>
  <c r="G183" i="13"/>
  <c r="G178" i="13"/>
  <c r="G173" i="13"/>
  <c r="G172" i="13" s="1"/>
  <c r="G170" i="13"/>
  <c r="G169" i="13" s="1"/>
  <c r="G164" i="13"/>
  <c r="G161" i="13"/>
  <c r="G152" i="13"/>
  <c r="G150" i="13"/>
  <c r="G140" i="13"/>
  <c r="G133" i="13"/>
  <c r="G129" i="13"/>
  <c r="G125" i="13"/>
  <c r="G123" i="13"/>
  <c r="G120" i="13"/>
  <c r="G91" i="13"/>
  <c r="G89" i="13"/>
  <c r="G86" i="13"/>
  <c r="G80" i="13"/>
  <c r="G69" i="13"/>
  <c r="G68" i="13" s="1"/>
  <c r="G66" i="13"/>
  <c r="G65" i="13" s="1"/>
  <c r="G60" i="13"/>
  <c r="G57" i="13"/>
  <c r="G48" i="13"/>
  <c r="G46" i="13"/>
  <c r="G36" i="13"/>
  <c r="G29" i="13"/>
  <c r="G25" i="13"/>
  <c r="G21" i="13"/>
  <c r="G19" i="13"/>
  <c r="G16" i="13"/>
  <c r="H64" i="5" l="1"/>
  <c r="G225" i="13"/>
  <c r="G65" i="5"/>
  <c r="G64" i="5"/>
  <c r="G350" i="13"/>
  <c r="G77" i="13"/>
  <c r="H8" i="5"/>
  <c r="G8" i="5"/>
  <c r="G21" i="5"/>
  <c r="H21" i="5"/>
  <c r="D9" i="11"/>
  <c r="E9" i="11"/>
  <c r="F9" i="11"/>
  <c r="G333" i="13"/>
  <c r="G301" i="13"/>
  <c r="G358" i="13"/>
  <c r="G88" i="13"/>
  <c r="G257" i="13"/>
  <c r="G24" i="13"/>
  <c r="G185" i="13"/>
  <c r="G128" i="13"/>
  <c r="G160" i="13"/>
  <c r="G119" i="13"/>
  <c r="G282" i="13"/>
  <c r="G15" i="13"/>
  <c r="G177" i="13"/>
  <c r="G292" i="13"/>
  <c r="G56" i="13"/>
  <c r="G274" i="13"/>
  <c r="G215" i="13" l="1"/>
  <c r="G349" i="13"/>
  <c r="G76" i="13"/>
  <c r="G118" i="13"/>
  <c r="G291" i="13"/>
  <c r="G273" i="13"/>
  <c r="G176" i="13"/>
  <c r="G14" i="13"/>
  <c r="G9" i="13" l="1"/>
  <c r="I361" i="13"/>
  <c r="H361" i="13"/>
  <c r="I359" i="13"/>
  <c r="H359" i="13"/>
  <c r="I356" i="13"/>
  <c r="H356" i="13"/>
  <c r="I351" i="13"/>
  <c r="H351" i="13"/>
  <c r="I346" i="13"/>
  <c r="I345" i="13" s="1"/>
  <c r="H346" i="13"/>
  <c r="H345" i="13" s="1"/>
  <c r="I343" i="13"/>
  <c r="I342" i="13" s="1"/>
  <c r="H343" i="13"/>
  <c r="H342" i="13" s="1"/>
  <c r="I337" i="13"/>
  <c r="H337" i="13"/>
  <c r="I334" i="13"/>
  <c r="H334" i="13"/>
  <c r="I325" i="13"/>
  <c r="H325" i="13"/>
  <c r="I323" i="13"/>
  <c r="H323" i="13"/>
  <c r="I313" i="13"/>
  <c r="H313" i="13"/>
  <c r="I306" i="13"/>
  <c r="H306" i="13"/>
  <c r="I302" i="13"/>
  <c r="H302" i="13"/>
  <c r="I298" i="13"/>
  <c r="H298" i="13"/>
  <c r="I296" i="13"/>
  <c r="H296" i="13"/>
  <c r="J294" i="13"/>
  <c r="I293" i="13"/>
  <c r="H293" i="13"/>
  <c r="I285" i="13"/>
  <c r="H285" i="13"/>
  <c r="I283" i="13"/>
  <c r="H283" i="13"/>
  <c r="I280" i="13"/>
  <c r="H280" i="13"/>
  <c r="I275" i="13"/>
  <c r="H275" i="13"/>
  <c r="I270" i="13"/>
  <c r="I269" i="13" s="1"/>
  <c r="H270" i="13"/>
  <c r="H269" i="13" s="1"/>
  <c r="I267" i="13"/>
  <c r="I266" i="13" s="1"/>
  <c r="H267" i="13"/>
  <c r="H266" i="13" s="1"/>
  <c r="I261" i="13"/>
  <c r="H261" i="13"/>
  <c r="I258" i="13"/>
  <c r="H258" i="13"/>
  <c r="I249" i="13"/>
  <c r="H249" i="13"/>
  <c r="I247" i="13"/>
  <c r="H247" i="13"/>
  <c r="I237" i="13"/>
  <c r="H237" i="13"/>
  <c r="J232" i="13"/>
  <c r="I230" i="13"/>
  <c r="I225" i="13" s="1"/>
  <c r="H230" i="13"/>
  <c r="H225" i="13" s="1"/>
  <c r="I188" i="13"/>
  <c r="H188" i="13"/>
  <c r="I186" i="13"/>
  <c r="H186" i="13"/>
  <c r="I183" i="13"/>
  <c r="H183" i="13"/>
  <c r="I178" i="13"/>
  <c r="H178" i="13"/>
  <c r="I173" i="13"/>
  <c r="I172" i="13" s="1"/>
  <c r="H173" i="13"/>
  <c r="H172" i="13" s="1"/>
  <c r="I170" i="13"/>
  <c r="I169" i="13" s="1"/>
  <c r="H170" i="13"/>
  <c r="H169" i="13" s="1"/>
  <c r="I164" i="13"/>
  <c r="H164" i="13"/>
  <c r="I161" i="13"/>
  <c r="H161" i="13"/>
  <c r="J159" i="13"/>
  <c r="I152" i="13"/>
  <c r="H152" i="13"/>
  <c r="I150" i="13"/>
  <c r="H150" i="13"/>
  <c r="J147" i="13"/>
  <c r="J144" i="13"/>
  <c r="J142" i="13"/>
  <c r="I140" i="13"/>
  <c r="H140" i="13"/>
  <c r="J138" i="13"/>
  <c r="J136" i="13"/>
  <c r="J135" i="13"/>
  <c r="I133" i="13"/>
  <c r="H133" i="13"/>
  <c r="I129" i="13"/>
  <c r="H129" i="13"/>
  <c r="I125" i="13"/>
  <c r="H125" i="13"/>
  <c r="I123" i="13"/>
  <c r="H123" i="13"/>
  <c r="I120" i="13"/>
  <c r="H120" i="13"/>
  <c r="I91" i="13"/>
  <c r="H91" i="13"/>
  <c r="I89" i="13"/>
  <c r="H89" i="13"/>
  <c r="I86" i="13"/>
  <c r="H86" i="13"/>
  <c r="H80" i="13"/>
  <c r="J71" i="13"/>
  <c r="J70" i="13"/>
  <c r="I69" i="13"/>
  <c r="H69" i="13"/>
  <c r="H68" i="13" s="1"/>
  <c r="I66" i="13"/>
  <c r="I65" i="13" s="1"/>
  <c r="H66" i="13"/>
  <c r="H65" i="13" s="1"/>
  <c r="J64" i="13"/>
  <c r="J61" i="13"/>
  <c r="I60" i="13"/>
  <c r="H60" i="13"/>
  <c r="I57" i="13"/>
  <c r="H57" i="13"/>
  <c r="I48" i="13"/>
  <c r="H48" i="13"/>
  <c r="I46" i="13"/>
  <c r="H46" i="13"/>
  <c r="J45" i="13"/>
  <c r="J44" i="13"/>
  <c r="J42" i="13"/>
  <c r="J40" i="13"/>
  <c r="J39" i="13"/>
  <c r="J38" i="13"/>
  <c r="J37" i="13"/>
  <c r="I36" i="13"/>
  <c r="H36" i="13"/>
  <c r="J35" i="13"/>
  <c r="J33" i="13"/>
  <c r="J32" i="13"/>
  <c r="J31" i="13"/>
  <c r="J30" i="13"/>
  <c r="I29" i="13"/>
  <c r="H29" i="13"/>
  <c r="J28" i="13"/>
  <c r="J27" i="13"/>
  <c r="J26" i="13"/>
  <c r="I25" i="13"/>
  <c r="H25" i="13"/>
  <c r="J22" i="13"/>
  <c r="I21" i="13"/>
  <c r="H21" i="13"/>
  <c r="J20" i="13"/>
  <c r="I19" i="13"/>
  <c r="H19" i="13"/>
  <c r="J18" i="13"/>
  <c r="J17" i="13"/>
  <c r="I16" i="13"/>
  <c r="H16" i="13"/>
  <c r="J225" i="13" l="1"/>
  <c r="I77" i="13"/>
  <c r="H77" i="13"/>
  <c r="J19" i="13"/>
  <c r="J133" i="13"/>
  <c r="H15" i="13"/>
  <c r="J29" i="13"/>
  <c r="H88" i="13"/>
  <c r="H119" i="13"/>
  <c r="H160" i="13"/>
  <c r="H177" i="13"/>
  <c r="J60" i="13"/>
  <c r="H282" i="13"/>
  <c r="I301" i="13"/>
  <c r="I350" i="13"/>
  <c r="I56" i="13"/>
  <c r="I160" i="13"/>
  <c r="I177" i="13"/>
  <c r="H274" i="13"/>
  <c r="H301" i="13"/>
  <c r="H333" i="13"/>
  <c r="H24" i="13"/>
  <c r="I88" i="13"/>
  <c r="J293" i="13"/>
  <c r="H350" i="13"/>
  <c r="H358" i="13"/>
  <c r="J48" i="13"/>
  <c r="I119" i="13"/>
  <c r="J152" i="13"/>
  <c r="H257" i="13"/>
  <c r="H215" i="13" s="1"/>
  <c r="I282" i="13"/>
  <c r="J21" i="13"/>
  <c r="J36" i="13"/>
  <c r="H56" i="13"/>
  <c r="I333" i="13"/>
  <c r="J25" i="13"/>
  <c r="J230" i="13"/>
  <c r="J69" i="13"/>
  <c r="H128" i="13"/>
  <c r="H185" i="13"/>
  <c r="I257" i="13"/>
  <c r="I215" i="13" s="1"/>
  <c r="I274" i="13"/>
  <c r="I358" i="13"/>
  <c r="J16" i="13"/>
  <c r="I128" i="13"/>
  <c r="J140" i="13"/>
  <c r="I185" i="13"/>
  <c r="H292" i="13"/>
  <c r="I68" i="13"/>
  <c r="J68" i="13" s="1"/>
  <c r="I15" i="13"/>
  <c r="I24" i="13"/>
  <c r="I292" i="13"/>
  <c r="J215" i="13" l="1"/>
  <c r="I76" i="13"/>
  <c r="I273" i="13"/>
  <c r="H76" i="13"/>
  <c r="I118" i="13"/>
  <c r="J128" i="13"/>
  <c r="H176" i="13"/>
  <c r="H291" i="13"/>
  <c r="I349" i="13"/>
  <c r="H118" i="13"/>
  <c r="H349" i="13"/>
  <c r="H273" i="13"/>
  <c r="J24" i="13"/>
  <c r="H14" i="13"/>
  <c r="J56" i="13"/>
  <c r="J15" i="13"/>
  <c r="I14" i="13"/>
  <c r="I9" i="13" s="1"/>
  <c r="J292" i="13"/>
  <c r="I291" i="13"/>
  <c r="J118" i="13" l="1"/>
  <c r="H9" i="13"/>
  <c r="J291" i="13"/>
  <c r="J14" i="13"/>
  <c r="J9" i="13" l="1"/>
  <c r="H9" i="8"/>
  <c r="G9" i="8"/>
  <c r="C8" i="8"/>
  <c r="C7" i="8" s="1"/>
  <c r="C6" i="8" s="1"/>
  <c r="D6" i="8"/>
  <c r="H8" i="8"/>
  <c r="H7" i="8"/>
  <c r="E6" i="8"/>
  <c r="E109" i="11"/>
  <c r="E106" i="11"/>
  <c r="E97" i="11"/>
  <c r="E92" i="11"/>
  <c r="E91" i="11" s="1"/>
  <c r="E89" i="11"/>
  <c r="E87" i="11"/>
  <c r="E86" i="11" s="1"/>
  <c r="E81" i="11"/>
  <c r="E78" i="11"/>
  <c r="E69" i="11"/>
  <c r="E67" i="11"/>
  <c r="E57" i="11"/>
  <c r="E50" i="11"/>
  <c r="E46" i="11"/>
  <c r="E42" i="11"/>
  <c r="E40" i="11"/>
  <c r="E37" i="11"/>
  <c r="G17" i="11"/>
  <c r="G16" i="11" s="1"/>
  <c r="H18" i="11"/>
  <c r="I18" i="11"/>
  <c r="G20" i="11"/>
  <c r="G19" i="11" s="1"/>
  <c r="H21" i="11"/>
  <c r="I21" i="11"/>
  <c r="H22" i="11"/>
  <c r="I22" i="11"/>
  <c r="G26" i="11"/>
  <c r="H28" i="11"/>
  <c r="I28" i="11"/>
  <c r="F37" i="11"/>
  <c r="G37" i="11"/>
  <c r="H38" i="11"/>
  <c r="I38" i="11"/>
  <c r="H39" i="11"/>
  <c r="I39" i="11"/>
  <c r="F40" i="11"/>
  <c r="G40" i="11"/>
  <c r="H41" i="11"/>
  <c r="I41" i="11"/>
  <c r="F42" i="11"/>
  <c r="G42" i="11"/>
  <c r="H43" i="11"/>
  <c r="I43" i="11"/>
  <c r="D44" i="11"/>
  <c r="D42" i="11" s="1"/>
  <c r="D36" i="11" s="1"/>
  <c r="F46" i="11"/>
  <c r="G46" i="11"/>
  <c r="H47" i="11"/>
  <c r="I47" i="11"/>
  <c r="H48" i="11"/>
  <c r="I48" i="11"/>
  <c r="H49" i="11"/>
  <c r="I49" i="11"/>
  <c r="F50" i="11"/>
  <c r="G50" i="11"/>
  <c r="H51" i="11"/>
  <c r="I51" i="11"/>
  <c r="H52" i="11"/>
  <c r="I52" i="11"/>
  <c r="H53" i="11"/>
  <c r="I53" i="11"/>
  <c r="H54" i="11"/>
  <c r="I54" i="11"/>
  <c r="H55" i="11"/>
  <c r="I55" i="11"/>
  <c r="H56" i="11"/>
  <c r="I56" i="11"/>
  <c r="F57" i="11"/>
  <c r="G57" i="11"/>
  <c r="H58" i="11"/>
  <c r="I58" i="11"/>
  <c r="H59" i="11"/>
  <c r="I59" i="11"/>
  <c r="H60" i="11"/>
  <c r="I60" i="11"/>
  <c r="H61" i="11"/>
  <c r="I61" i="11"/>
  <c r="H63" i="11"/>
  <c r="I63" i="11"/>
  <c r="I64" i="11"/>
  <c r="H65" i="11"/>
  <c r="I65" i="11"/>
  <c r="H66" i="11"/>
  <c r="I66" i="11"/>
  <c r="F67" i="11"/>
  <c r="G67" i="11"/>
  <c r="F69" i="11"/>
  <c r="G69" i="11"/>
  <c r="I70" i="11"/>
  <c r="H71" i="11"/>
  <c r="I71" i="11"/>
  <c r="H76" i="11"/>
  <c r="I76" i="11"/>
  <c r="F78" i="11"/>
  <c r="G78" i="11"/>
  <c r="D79" i="11"/>
  <c r="D80" i="11"/>
  <c r="F81" i="11"/>
  <c r="G81" i="11"/>
  <c r="H82" i="11"/>
  <c r="I82" i="11"/>
  <c r="D83" i="11"/>
  <c r="D84" i="11"/>
  <c r="H85" i="11"/>
  <c r="I85" i="11"/>
  <c r="F87" i="11"/>
  <c r="F86" i="11" s="1"/>
  <c r="G87" i="11"/>
  <c r="G86" i="11" s="1"/>
  <c r="D88" i="11"/>
  <c r="D87" i="11" s="1"/>
  <c r="D86" i="11" s="1"/>
  <c r="F89" i="11"/>
  <c r="G89" i="11"/>
  <c r="H89" i="11" s="1"/>
  <c r="F92" i="11"/>
  <c r="F91" i="11" s="1"/>
  <c r="G92" i="11"/>
  <c r="I93" i="11"/>
  <c r="F97" i="11"/>
  <c r="F106" i="11"/>
  <c r="G106" i="11"/>
  <c r="G97" i="11" s="1"/>
  <c r="D107" i="11"/>
  <c r="D106" i="11" s="1"/>
  <c r="D97" i="11" s="1"/>
  <c r="F109" i="11"/>
  <c r="G109" i="11"/>
  <c r="H109" i="11" s="1"/>
  <c r="D96" i="11" l="1"/>
  <c r="H97" i="11"/>
  <c r="H86" i="11"/>
  <c r="F96" i="11"/>
  <c r="I42" i="11"/>
  <c r="I40" i="11"/>
  <c r="G9" i="11"/>
  <c r="G108" i="11"/>
  <c r="I69" i="11"/>
  <c r="H10" i="11"/>
  <c r="I50" i="11"/>
  <c r="D81" i="11"/>
  <c r="H81" i="11" s="1"/>
  <c r="D78" i="11"/>
  <c r="D69" i="11"/>
  <c r="H69" i="11" s="1"/>
  <c r="G8" i="8"/>
  <c r="H57" i="11"/>
  <c r="H50" i="11"/>
  <c r="F45" i="11"/>
  <c r="H42" i="11"/>
  <c r="E77" i="11"/>
  <c r="G7" i="8"/>
  <c r="F6" i="8"/>
  <c r="F77" i="11"/>
  <c r="F108" i="11"/>
  <c r="F95" i="11" s="1"/>
  <c r="I81" i="11"/>
  <c r="G77" i="11"/>
  <c r="I57" i="11"/>
  <c r="G36" i="11"/>
  <c r="E96" i="11"/>
  <c r="F36" i="11"/>
  <c r="H37" i="11"/>
  <c r="H27" i="11"/>
  <c r="H20" i="11"/>
  <c r="H17" i="11"/>
  <c r="E108" i="11"/>
  <c r="I46" i="11"/>
  <c r="H40" i="11"/>
  <c r="I17" i="11"/>
  <c r="E36" i="11"/>
  <c r="E45" i="11"/>
  <c r="H92" i="11"/>
  <c r="I19" i="11"/>
  <c r="H19" i="11"/>
  <c r="I26" i="11"/>
  <c r="H26" i="11"/>
  <c r="H16" i="11"/>
  <c r="I16" i="11"/>
  <c r="G91" i="11"/>
  <c r="I92" i="11"/>
  <c r="H46" i="11"/>
  <c r="I37" i="11"/>
  <c r="I27" i="11"/>
  <c r="I20" i="11"/>
  <c r="G45" i="11"/>
  <c r="G96" i="11" l="1"/>
  <c r="G95" i="11" s="1"/>
  <c r="H108" i="11"/>
  <c r="D95" i="11"/>
  <c r="H36" i="11"/>
  <c r="G35" i="11"/>
  <c r="I77" i="11"/>
  <c r="D77" i="11"/>
  <c r="H77" i="11" s="1"/>
  <c r="D45" i="11"/>
  <c r="H45" i="11" s="1"/>
  <c r="G6" i="8"/>
  <c r="H6" i="8"/>
  <c r="E95" i="11"/>
  <c r="I36" i="11"/>
  <c r="F35" i="11"/>
  <c r="E35" i="11"/>
  <c r="H91" i="11"/>
  <c r="I91" i="11"/>
  <c r="I9" i="11"/>
  <c r="H9" i="11"/>
  <c r="I45" i="11"/>
  <c r="H95" i="11" l="1"/>
  <c r="H96" i="11"/>
  <c r="D35" i="11"/>
  <c r="H35" i="11" s="1"/>
  <c r="I35" i="11"/>
  <c r="L24" i="1" l="1"/>
  <c r="L15" i="1"/>
  <c r="L13" i="1"/>
  <c r="L12" i="1"/>
  <c r="K12" i="1"/>
  <c r="K15" i="1"/>
  <c r="L10" i="1"/>
  <c r="J16" i="1"/>
  <c r="I16" i="1"/>
  <c r="I27" i="1" s="1"/>
  <c r="H16" i="1"/>
  <c r="H27" i="1" s="1"/>
  <c r="G16" i="1"/>
  <c r="G27" i="1" s="1"/>
  <c r="K16" i="1" l="1"/>
  <c r="J27" i="1"/>
  <c r="K13" i="1"/>
  <c r="K10" i="1" l="1"/>
</calcChain>
</file>

<file path=xl/sharedStrings.xml><?xml version="1.0" encoding="utf-8"?>
<sst xmlns="http://schemas.openxmlformats.org/spreadsheetml/2006/main" count="894" uniqueCount="252">
  <si>
    <t>PRIHODI UKUPNO</t>
  </si>
  <si>
    <t>RASHODI UKUPNO</t>
  </si>
  <si>
    <t>RAZLIKA - VIŠAK / MANJAK</t>
  </si>
  <si>
    <t>Rashodi za zaposlene</t>
  </si>
  <si>
    <t>BROJČANA OZNAKA I NAZIV</t>
  </si>
  <si>
    <t>Primici od financijske imovine i zaduživanja</t>
  </si>
  <si>
    <t>Izdaci za financijsku imovinu i otplate zajmova</t>
  </si>
  <si>
    <t>II. POSEBNI DIO</t>
  </si>
  <si>
    <t>I. OPĆI DIO</t>
  </si>
  <si>
    <t>Materijalni rashodi</t>
  </si>
  <si>
    <t>Primici od zaduživanja</t>
  </si>
  <si>
    <t>Izdaci za otplatu glavnice primljenih kredita i zajmova</t>
  </si>
  <si>
    <t>Pomoći iz inozemstva i od subjekata unutar općeg proračuna</t>
  </si>
  <si>
    <t>…</t>
  </si>
  <si>
    <t>PRIJENOS SREDSTAVA IZ PRETHODNE GODINE</t>
  </si>
  <si>
    <t>1 Opći prihodi i primici</t>
  </si>
  <si>
    <t>11 Opći prihodi i primici</t>
  </si>
  <si>
    <t>12 Sredstva učešća za pomoći</t>
  </si>
  <si>
    <t>….</t>
  </si>
  <si>
    <t>2 Doprinosi</t>
  </si>
  <si>
    <t>21 Doprinosi za mirovinsko osiguranje</t>
  </si>
  <si>
    <t>3 Vlastiti prihodi</t>
  </si>
  <si>
    <t>31 Vlastiti prihodi</t>
  </si>
  <si>
    <t>INDEKS</t>
  </si>
  <si>
    <t>7 PRIHODI OD PRODAJE NEFINANCIJSKE IMOVINE</t>
  </si>
  <si>
    <t>6 PRIHODI POSLOVANJA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</si>
  <si>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</si>
  <si>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</si>
  <si>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</si>
  <si>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</si>
  <si>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Plaće za redovan rad</t>
  </si>
  <si>
    <t>Naknade troškova zaposlenima</t>
  </si>
  <si>
    <t>Službena putovanja</t>
  </si>
  <si>
    <t>6=5/2*100</t>
  </si>
  <si>
    <t>7=5/4*100</t>
  </si>
  <si>
    <t>IZVJEŠTAJ O PRIHODIMA I RASHODIMA PREMA IZVORIMA FINANCIRANJA</t>
  </si>
  <si>
    <t>IZVJEŠTAJ O RASHODIMA PREMA FUNKCIJSKOJ KLASIFIKACIJI</t>
  </si>
  <si>
    <t xml:space="preserve">IZVJEŠTAJ RAČUNA FINANCIRANJA PREMA EKONOMSKOJ KLASIFIKACIJI </t>
  </si>
  <si>
    <t>Primljeni krediti i zajmovi od međunarodnih organizacija, institucija i tijela EU te inozemnih vlada</t>
  </si>
  <si>
    <t>Primljeni zajmovi od međunarodnih organizacija</t>
  </si>
  <si>
    <t>Otplata glavnice primljenih kredita i zajmova od međunarodnih organizacija, institucija i tijela EU te inozemnih vlada</t>
  </si>
  <si>
    <t>Otplata glavnice primljenih zajmova od međunarodnih organizacija</t>
  </si>
  <si>
    <t>IZVJEŠTAJ RAČUNA FINANCIRANJA PREMA IZVORIMA FINANCIRANJA</t>
  </si>
  <si>
    <t>5=4/3*100</t>
  </si>
  <si>
    <t>UKUPNO PRIMICI</t>
  </si>
  <si>
    <t xml:space="preserve">UKUPNO IZDACI </t>
  </si>
  <si>
    <t xml:space="preserve">UKUPNO PRIHODI </t>
  </si>
  <si>
    <t>UKUPNO RASHODI</t>
  </si>
  <si>
    <t>INDEKS**</t>
  </si>
  <si>
    <t>RAZLIKA PRIMITAKA I IZDATAKA</t>
  </si>
  <si>
    <t>SAŽETAK  RAČUNA PRIHODA I RASHODA I RAČUNA FINANCIRANJA</t>
  </si>
  <si>
    <t xml:space="preserve"> RAČUN FINANCIRANJA</t>
  </si>
  <si>
    <t>PRIJENOS SREDSTAVA U SLJEDEĆE RAZDOBLJE</t>
  </si>
  <si>
    <t>SAŽETAK RAČUNA FINANCIRANJA</t>
  </si>
  <si>
    <t xml:space="preserve">NETO FINANCIRANJE </t>
  </si>
  <si>
    <t xml:space="preserve">VIŠAK/MANJAK + NETO FINANCIRANJE </t>
  </si>
  <si>
    <t>SAŽETAK RAČUNA PRIHODA I RASHODA</t>
  </si>
  <si>
    <t>Dodatna ulaganja za ostalu nefinancijsku imovinu</t>
  </si>
  <si>
    <t>Dodatna ulaganja na građevinskim objektima</t>
  </si>
  <si>
    <t>Rashodi za dodatna ulaganja na nefinancijskoj imovini</t>
  </si>
  <si>
    <t>Ulaganja u računalne programe</t>
  </si>
  <si>
    <t>Nematerijalna proizvedena imovina</t>
  </si>
  <si>
    <t>Instrumenti, uređaji i strojevi</t>
  </si>
  <si>
    <t>Oprema za održavanje i zaštitu</t>
  </si>
  <si>
    <t>Komunikacijska oprema</t>
  </si>
  <si>
    <t>4222</t>
  </si>
  <si>
    <t>Uredska oprema i namještaj</t>
  </si>
  <si>
    <t>4221</t>
  </si>
  <si>
    <t>Postrojenja i oprema</t>
  </si>
  <si>
    <t>Rashodi za nabavu proizvedene dugotrajne imovine</t>
  </si>
  <si>
    <t>RASHODI ZA NABAVU NEFINANCIJSKE IMOVINE</t>
  </si>
  <si>
    <t xml:space="preserve">Ostale naknade u naravi </t>
  </si>
  <si>
    <t>Naknade građanima u novcu (džeparci korisnika)</t>
  </si>
  <si>
    <t xml:space="preserve">Naknade građanima </t>
  </si>
  <si>
    <t>Ostali rashodi</t>
  </si>
  <si>
    <t>Tekući prijenosi između korisnika istog proračuna</t>
  </si>
  <si>
    <t>Tekući prijenosi između pror. kor. istog  proračuna</t>
  </si>
  <si>
    <t>Tekuće pomoći unutar općeg proračuna</t>
  </si>
  <si>
    <t>Pomoći unutar općeg proračuna</t>
  </si>
  <si>
    <t>Pomoći dane u inozemstvo i unutar općeg proračuna</t>
  </si>
  <si>
    <t>Ostali nespomenuti financijski rashodi</t>
  </si>
  <si>
    <t>3434</t>
  </si>
  <si>
    <t>Zatezne kamate</t>
  </si>
  <si>
    <t>3433</t>
  </si>
  <si>
    <t>Negativne tečajne ralike i razlike zbog primjene valutne klauzule</t>
  </si>
  <si>
    <t>343</t>
  </si>
  <si>
    <t>Bankarske usluge i usluge platnog prometa</t>
  </si>
  <si>
    <t>3431</t>
  </si>
  <si>
    <t>Ostali financijski rashodi</t>
  </si>
  <si>
    <t>Kamate za odobrene, a nerealizirane kredite i zajmove</t>
  </si>
  <si>
    <t>Kamate za primljene kredite i zajmove od kreditnih i ostalih financ.institucija izvan javnog sektora</t>
  </si>
  <si>
    <t>3423</t>
  </si>
  <si>
    <t>342</t>
  </si>
  <si>
    <t>Kamate za primljene kredite i zajmove</t>
  </si>
  <si>
    <t>Financijski rashodi</t>
  </si>
  <si>
    <t>Ostali nespomenuti rashodi poslovanja</t>
  </si>
  <si>
    <t>3299</t>
  </si>
  <si>
    <t>Troškovi sudskih postupaka</t>
  </si>
  <si>
    <t>Pristojbe i naknade</t>
  </si>
  <si>
    <t>Članarine i norme</t>
  </si>
  <si>
    <t>3294</t>
  </si>
  <si>
    <t>Reprezentacija</t>
  </si>
  <si>
    <t>3293</t>
  </si>
  <si>
    <t>Premije osiguranja</t>
  </si>
  <si>
    <t>3292</t>
  </si>
  <si>
    <t>Naknade za rad predstavničkih i izvršnih tijela, povjerenstava i sl.</t>
  </si>
  <si>
    <t>3291</t>
  </si>
  <si>
    <t>329</t>
  </si>
  <si>
    <t>Naknade troškova osobama izvan radnog odnosa</t>
  </si>
  <si>
    <t>Ostale usluge</t>
  </si>
  <si>
    <t>3239</t>
  </si>
  <si>
    <t>Računalne usluge</t>
  </si>
  <si>
    <t>Intelektualne i osobne usluge</t>
  </si>
  <si>
    <t>3237</t>
  </si>
  <si>
    <t>Zdravstvene i veterinarske usluge</t>
  </si>
  <si>
    <t>Zakupnine i najamnine</t>
  </si>
  <si>
    <t>3235</t>
  </si>
  <si>
    <t>Komunalne usluge</t>
  </si>
  <si>
    <t>3234</t>
  </si>
  <si>
    <t>Usluge promidžbe i informiranja</t>
  </si>
  <si>
    <t>3233</t>
  </si>
  <si>
    <t>Usluge tekućeg i investicijskog održavanja</t>
  </si>
  <si>
    <t>3232</t>
  </si>
  <si>
    <t>Usluge telefona, pošte i prijevoza</t>
  </si>
  <si>
    <t>3231</t>
  </si>
  <si>
    <t>Rashodi za usluge</t>
  </si>
  <si>
    <t>323</t>
  </si>
  <si>
    <t>Službena, radna i zaštitna odjeća i obuća</t>
  </si>
  <si>
    <t>Sitni inventar i auto gume</t>
  </si>
  <si>
    <t>3225</t>
  </si>
  <si>
    <t>Materijal i dijelovi za tekuće i investicijsko održavanje</t>
  </si>
  <si>
    <t>Energija</t>
  </si>
  <si>
    <t>3223</t>
  </si>
  <si>
    <t>Materijal i sirovine</t>
  </si>
  <si>
    <t>Uredski materijal i ostali materijalni rashodi</t>
  </si>
  <si>
    <t>3221</t>
  </si>
  <si>
    <t>Rashodi za materijal i energiju</t>
  </si>
  <si>
    <t>322</t>
  </si>
  <si>
    <t>Stručno usavršavanje zaposlenika</t>
  </si>
  <si>
    <t>3213</t>
  </si>
  <si>
    <t>Naknade za prijevoz, za rad na terenu i odvojeni život</t>
  </si>
  <si>
    <t>3212</t>
  </si>
  <si>
    <t>3211</t>
  </si>
  <si>
    <t>321</t>
  </si>
  <si>
    <t>Doprinosi za obvezno osiguranje u slučaju nezaposlenosti</t>
  </si>
  <si>
    <t>3133</t>
  </si>
  <si>
    <t>Doprinosi za obvezno zdravstveno osiguranje</t>
  </si>
  <si>
    <t>3132</t>
  </si>
  <si>
    <t>Doprinosi na plaće</t>
  </si>
  <si>
    <t>Ostali rashodi za zaposlene</t>
  </si>
  <si>
    <t>3121</t>
  </si>
  <si>
    <t>Plaće za posebne uvjete rada</t>
  </si>
  <si>
    <t>3111</t>
  </si>
  <si>
    <t>Plaće</t>
  </si>
  <si>
    <t>RASHODI POSLOVANJA</t>
  </si>
  <si>
    <t>Odnos viška prihoda</t>
  </si>
  <si>
    <t>Odnos</t>
  </si>
  <si>
    <t>Donos</t>
  </si>
  <si>
    <t>Prihodi za financiranje rashoda poslovanja</t>
  </si>
  <si>
    <t>Prihodi iz proračuna</t>
  </si>
  <si>
    <t>Prihodi od pruženih usluga</t>
  </si>
  <si>
    <t>Prihodi od prodaje proizvoda i usluga</t>
  </si>
  <si>
    <t>Prihodi koje proračunski korisnici ost. na tržištu</t>
  </si>
  <si>
    <t>Ostali prihodi</t>
  </si>
  <si>
    <t xml:space="preserve">Ostali nespomenuti prihodi </t>
  </si>
  <si>
    <t>6526</t>
  </si>
  <si>
    <t>Prihodi po posebnim propisima</t>
  </si>
  <si>
    <t>652</t>
  </si>
  <si>
    <t>Prihodi od upravnih i administrativnih pristojbi, pristojbi po posebnim propisima i naknada</t>
  </si>
  <si>
    <t>PRIHODI POSLOVANJA</t>
  </si>
  <si>
    <t>BROJČANA OZNAKA I NAZIV RAČUNA PRIHODA I RAHODA</t>
  </si>
  <si>
    <t>Odjeljak</t>
  </si>
  <si>
    <t>Razred skupina podskupina</t>
  </si>
  <si>
    <r>
      <t xml:space="preserve">                                                           </t>
    </r>
    <r>
      <rPr>
        <b/>
        <sz val="12"/>
        <color theme="1"/>
        <rFont val="Times New Roman"/>
        <family val="1"/>
        <charset val="238"/>
      </rPr>
      <t xml:space="preserve">  A. RAČUN PRIHODA I RASHODA</t>
    </r>
  </si>
  <si>
    <t xml:space="preserve">                                                               I. OPĆI DIO</t>
  </si>
  <si>
    <t>Izvor financiranja</t>
  </si>
  <si>
    <t>1       11</t>
  </si>
  <si>
    <t>422</t>
  </si>
  <si>
    <t>4       43</t>
  </si>
  <si>
    <t>3       31</t>
  </si>
  <si>
    <t>5       52</t>
  </si>
  <si>
    <t>10 SOCIJALNA ZAŠTITA</t>
  </si>
  <si>
    <t>101Bolest i invaliditet</t>
  </si>
  <si>
    <t>1012 Invaliditet</t>
  </si>
  <si>
    <t>Razdjel: 086 Ministarstvo rada, mirovinskoga sustava, obitelji i socijalne politike</t>
  </si>
  <si>
    <t>UKUPNO PO IZVORIMA         (RASHODI I IZDACI)</t>
  </si>
  <si>
    <t>BROJČANA OZNAKA PRORAČUNSKOG KORINIKA: RKP 22283                         ŠIFRA USTANOVE:564</t>
  </si>
  <si>
    <t xml:space="preserve">NAZIV PRORAČUNSKOG KORISNIKA:          DOM ZA ODRASLE OSOBE BIDRUŽICA    </t>
  </si>
  <si>
    <t xml:space="preserve">BROJČANA OZNAKA I NAZIV </t>
  </si>
  <si>
    <t>BROJČANA OZNAKA PROGRAMA: 4002</t>
  </si>
  <si>
    <t>NAZIV PROGRAMA: Skrb za socijalno osjetljive skupine</t>
  </si>
  <si>
    <t>NAZIV AKTIVNOSTI:  Skrb o osobama s mentalnim oštećenjem</t>
  </si>
  <si>
    <t>NAZIV IZVORA FINANCIRANJA: OPĆI PRIHODI I PRIMICI</t>
  </si>
  <si>
    <t>BROJČANA OZNAKA GLAVE:  60</t>
  </si>
  <si>
    <t>NAZIV GLAVE: Socijalna skrb</t>
  </si>
  <si>
    <t>Izvještaj po izvorima financiranja, ekonomskoj klasifikaciji, programima i aktivnostima</t>
  </si>
  <si>
    <t>BROJČANA OZNAKA AKTIVNOSTI:                         A 734193</t>
  </si>
  <si>
    <t>NAZIV IZVORA FINANCIRANJA: PRIHODI ZA POSEBNE NAMJENE</t>
  </si>
  <si>
    <t>BROJČANA OZNAKA AKTIVNOSTI:                         A 791010</t>
  </si>
  <si>
    <t>NAZIV AKTIVNOSTI:  Skrb o osobama s mentalnim oštećenjem (ostali izvori)</t>
  </si>
  <si>
    <t>NAZIV IZVORA FINANCIRANJA: VLASTITI PRIHODI</t>
  </si>
  <si>
    <t>NAZIV IZVORA FINANCIRANJA: OSTALE POMOĆI</t>
  </si>
  <si>
    <t xml:space="preserve">                                           RAČUN PRIHODA I RASHODA</t>
  </si>
  <si>
    <t xml:space="preserve">Donos viška prihoda </t>
  </si>
  <si>
    <t>4 Prihodi za posebne namjene</t>
  </si>
  <si>
    <t>43 Ostali prihodi za posebne namjene</t>
  </si>
  <si>
    <t>5 Pomoći</t>
  </si>
  <si>
    <t>52 Ostale pomoći</t>
  </si>
  <si>
    <t xml:space="preserve">Tekuće pomoći od izvanproračunskih korisnika </t>
  </si>
  <si>
    <t xml:space="preserve">Kaptalni prijenosi između proračunskih korisnika </t>
  </si>
  <si>
    <r>
      <rPr>
        <b/>
        <sz val="12"/>
        <color theme="1"/>
        <rFont val="Calibri"/>
        <family val="2"/>
        <charset val="238"/>
        <scheme val="minor"/>
      </rPr>
      <t>NAPOMENA: NEMA           PROMETA</t>
    </r>
    <r>
      <rPr>
        <b/>
        <sz val="10"/>
        <color theme="1"/>
        <rFont val="Calibri"/>
        <family val="2"/>
        <charset val="238"/>
        <scheme val="minor"/>
      </rPr>
      <t>.</t>
    </r>
  </si>
  <si>
    <t>IZVRŠENJE FINANCIJSKOG PLANA PRORAČUNSKOG KORISNIKA DRŽAVNOG PRORAČUNA
ZA 2024. GODINu - DOM ZA ODRASLE OSOBE BIDRUŽICA</t>
  </si>
  <si>
    <t>Prijenosi između proračunskih korisnika istog proračuna</t>
  </si>
  <si>
    <t>Tekući prijenosi između proračunskih korisnika istog proračuna</t>
  </si>
  <si>
    <t xml:space="preserve">Pomoći od izvanproračunskih korisnika                          </t>
  </si>
  <si>
    <t>Sportska i glazbena oprema</t>
  </si>
  <si>
    <t>Uređaji, strojevi i oprema za ostale namjene</t>
  </si>
  <si>
    <t>Dodatna ulaganja na postrojenjima i opremi</t>
  </si>
  <si>
    <t>Rashodi za nabavu nefinancijske imovine</t>
  </si>
  <si>
    <t>Donacije od pravnih osoba izvan općeg proračuna</t>
  </si>
  <si>
    <t>Tekuće donacije</t>
  </si>
  <si>
    <t>Kapitalne donacije</t>
  </si>
  <si>
    <t>Prihodi za financiranje rashoda za nabavu nefin.imov.</t>
  </si>
  <si>
    <t>Poslovni objekti</t>
  </si>
  <si>
    <t xml:space="preserve">OSTVARENJE/ IZVRŠENJE 
1.-12.2024. </t>
  </si>
  <si>
    <t>61 Donacije</t>
  </si>
  <si>
    <t>6 Donacije</t>
  </si>
  <si>
    <t>421</t>
  </si>
  <si>
    <t>Građevinski objekti</t>
  </si>
  <si>
    <t>BROJČANA OZNAKA AKTIVNOSTI:                         K 618391</t>
  </si>
  <si>
    <t>NAZIV AKTIVNOSTI:  Hitne intervencije u sustavu socijalne skrbi</t>
  </si>
  <si>
    <t>Uređaji, strojevi i oprema za ost. nam.</t>
  </si>
  <si>
    <t xml:space="preserve">OSTVARENJE/IZVRŠENJE 
1.-12.2024. </t>
  </si>
  <si>
    <t>SVEUKUPNO PRIHODI</t>
  </si>
  <si>
    <t>SVEUKUPNO RASHODI</t>
  </si>
  <si>
    <t>Tekući:</t>
  </si>
  <si>
    <t>IZVORNI PLAN ILI REBALANS 2025.*</t>
  </si>
  <si>
    <t>TEKUĆI PLAN 2025.*</t>
  </si>
  <si>
    <t xml:space="preserve">OSTVARENJE/IZVRŠENJE 
1.-12.2025. </t>
  </si>
  <si>
    <t>OSTAVRENJE/  IZVRŠENJE    01.-12.2024.</t>
  </si>
  <si>
    <t>IZVORNI PLAN 2025.</t>
  </si>
  <si>
    <t>TEKUĆI FINANCIJSKI PLAN 2025.</t>
  </si>
  <si>
    <t xml:space="preserve">OSTVARENJE/ IZVRŠENJE 
1.-12.2025. </t>
  </si>
  <si>
    <t>INDEKS IZVRŠENJE 2025/2024</t>
  </si>
  <si>
    <t>INDEKS IZVRŠENJE 1-12/PLAN 2025</t>
  </si>
  <si>
    <t>OSTVARENJE/  IZVRŠENJE       01.-12.2025.</t>
  </si>
  <si>
    <t>OSTVARENJE/  IZVRŠENJE            01.-12.2025.</t>
  </si>
  <si>
    <t>Kapitalni i prijenosi između korisnika:</t>
  </si>
  <si>
    <r>
      <t xml:space="preserve">                                  </t>
    </r>
    <r>
      <rPr>
        <b/>
        <sz val="12"/>
        <color theme="1"/>
        <rFont val="Times New Roman"/>
        <family val="1"/>
        <charset val="238"/>
      </rPr>
      <t xml:space="preserve">                     IZVJEŠTAJ O PRIHODIMA I RASHODIMA PREMA EKONOMSKOJ KLASIFIKACIJI</t>
    </r>
  </si>
  <si>
    <t>Uređaji, strojevi i oprema za postale namjene</t>
  </si>
  <si>
    <t>BROJČANA OZNAKA AKTIVNOSTI:                         K 790017</t>
  </si>
  <si>
    <t>NAZIV AKTIVNOSTI:  Program konkurentnost i kohezija 2021-2027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</si>
</sst>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8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1"/>
      <color theme="1"/>
      <name val="Times New Roman"/>
      <family val="1"/>
    </font>
    <font>
      <b/>
      <sz val="10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b/>
      <sz val="11"/>
      <name val="Times New Roman"/>
      <family val="1"/>
    </font>
    <font>
      <sz val="10"/>
      <color indexed="8"/>
      <name val="MS Sans Serif"/>
      <family val="2"/>
      <charset val="238"/>
    </font>
    <font>
      <b/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sz val="10"/>
      <name val="Geneva"/>
      <charset val="238"/>
    </font>
    <font>
      <sz val="1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sz val="11"/>
      <color indexed="10"/>
      <name val="Calibri"/>
      <family val="2"/>
      <charset val="238"/>
    </font>
    <font>
      <sz val="10"/>
      <color theme="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3"/>
      <color theme="1"/>
      <name val="Times New Roman"/>
      <family val="1"/>
      <charset val="238"/>
    </font>
    <font>
      <b/>
      <sz val="10"/>
      <name val="Times New Roman"/>
      <family val="1"/>
    </font>
    <font>
      <b/>
      <sz val="10"/>
      <color theme="1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  <font>
      <b/>
      <sz val="11"/>
      <color rgb="FF000000"/>
      <name val="Times New Roman"/>
      <family val="1"/>
      <charset val="238"/>
    </font>
    <font>
      <sz val="8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color rgb="FF000000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9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2">
    <xf numFmtId="0" fontId="0" fillId="0" borderId="0"/>
    <xf numFmtId="0" fontId="17" fillId="0" borderId="0"/>
    <xf numFmtId="0" fontId="3" fillId="0" borderId="0"/>
    <xf numFmtId="0" fontId="3" fillId="0" borderId="0"/>
    <xf numFmtId="0" fontId="3" fillId="0" borderId="0"/>
    <xf numFmtId="0" fontId="25" fillId="0" borderId="0"/>
    <xf numFmtId="0" fontId="17" fillId="4" borderId="6" applyNumberFormat="0" applyFont="0" applyAlignment="0" applyProtection="0"/>
    <xf numFmtId="0" fontId="32" fillId="5" borderId="0" applyNumberFormat="0" applyBorder="0" applyAlignment="0" applyProtection="0"/>
    <xf numFmtId="0" fontId="33" fillId="6" borderId="7" applyNumberFormat="0" applyAlignment="0" applyProtection="0"/>
    <xf numFmtId="0" fontId="34" fillId="0" borderId="0" applyNumberFormat="0" applyFill="0" applyBorder="0" applyAlignment="0" applyProtection="0"/>
    <xf numFmtId="0" fontId="7" fillId="0" borderId="0"/>
    <xf numFmtId="0" fontId="35" fillId="0" borderId="0" applyNumberFormat="0" applyFill="0" applyBorder="0" applyAlignment="0" applyProtection="0"/>
  </cellStyleXfs>
  <cellXfs count="193">
    <xf numFmtId="0" fontId="0" fillId="0" borderId="0" xfId="0"/>
    <xf numFmtId="0" fontId="3" fillId="0" borderId="0" xfId="0" applyFont="1"/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 wrapText="1"/>
    </xf>
    <xf numFmtId="0" fontId="9" fillId="2" borderId="3" xfId="0" applyFont="1" applyFill="1" applyBorder="1" applyAlignment="1">
      <alignment horizontal="left" vertical="center" wrapText="1"/>
    </xf>
    <xf numFmtId="0" fontId="7" fillId="2" borderId="3" xfId="0" quotePrefix="1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left" vertical="center"/>
    </xf>
    <xf numFmtId="0" fontId="7" fillId="3" borderId="2" xfId="0" applyFont="1" applyFill="1" applyBorder="1" applyAlignment="1">
      <alignment vertical="center"/>
    </xf>
    <xf numFmtId="0" fontId="8" fillId="2" borderId="3" xfId="0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 wrapText="1" indent="1"/>
    </xf>
    <xf numFmtId="0" fontId="8" fillId="2" borderId="3" xfId="0" applyFont="1" applyFill="1" applyBorder="1" applyAlignment="1">
      <alignment horizontal="left" vertical="center" indent="1"/>
    </xf>
    <xf numFmtId="0" fontId="8" fillId="2" borderId="3" xfId="0" applyFont="1" applyFill="1" applyBorder="1" applyAlignment="1">
      <alignment horizontal="left" vertical="center" wrapText="1" indent="1"/>
    </xf>
    <xf numFmtId="0" fontId="7" fillId="2" borderId="3" xfId="0" quotePrefix="1" applyFont="1" applyFill="1" applyBorder="1" applyAlignment="1">
      <alignment horizontal="left" vertical="center" wrapText="1"/>
    </xf>
    <xf numFmtId="0" fontId="11" fillId="0" borderId="0" xfId="0" applyFont="1" applyAlignment="1">
      <alignment wrapText="1"/>
    </xf>
    <xf numFmtId="0" fontId="10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3" xfId="0" quotePrefix="1" applyFont="1" applyBorder="1" applyAlignment="1">
      <alignment horizontal="center" vertical="center" wrapText="1"/>
    </xf>
    <xf numFmtId="0" fontId="0" fillId="0" borderId="3" xfId="0" applyBorder="1"/>
    <xf numFmtId="0" fontId="13" fillId="0" borderId="5" xfId="0" applyFont="1" applyBorder="1" applyAlignment="1">
      <alignment horizontal="right" vertical="center"/>
    </xf>
    <xf numFmtId="0" fontId="12" fillId="0" borderId="0" xfId="0" applyFont="1" applyAlignment="1">
      <alignment horizontal="center" vertical="center" wrapText="1"/>
    </xf>
    <xf numFmtId="0" fontId="14" fillId="0" borderId="0" xfId="0" applyFont="1" applyAlignment="1">
      <alignment vertical="top" wrapText="1"/>
    </xf>
    <xf numFmtId="0" fontId="15" fillId="2" borderId="3" xfId="0" applyFont="1" applyFill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0" fillId="3" borderId="0" xfId="0" applyFill="1"/>
    <xf numFmtId="0" fontId="15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vertical="top" wrapText="1"/>
    </xf>
    <xf numFmtId="0" fontId="0" fillId="0" borderId="0" xfId="0" applyAlignment="1">
      <alignment horizontal="left"/>
    </xf>
    <xf numFmtId="0" fontId="0" fillId="3" borderId="0" xfId="0" applyFill="1" applyAlignment="1">
      <alignment horizontal="left"/>
    </xf>
    <xf numFmtId="4" fontId="18" fillId="0" borderId="3" xfId="1" applyNumberFormat="1" applyFont="1" applyBorder="1" applyAlignment="1">
      <alignment horizontal="right"/>
    </xf>
    <xf numFmtId="4" fontId="18" fillId="0" borderId="3" xfId="1" applyNumberFormat="1" applyFont="1" applyBorder="1" applyAlignment="1">
      <alignment horizontal="right" wrapText="1"/>
    </xf>
    <xf numFmtId="4" fontId="19" fillId="3" borderId="3" xfId="0" applyNumberFormat="1" applyFont="1" applyFill="1" applyBorder="1" applyAlignment="1">
      <alignment vertical="center"/>
    </xf>
    <xf numFmtId="4" fontId="19" fillId="3" borderId="3" xfId="0" applyNumberFormat="1" applyFont="1" applyFill="1" applyBorder="1" applyAlignment="1">
      <alignment vertical="center" wrapText="1"/>
    </xf>
    <xf numFmtId="0" fontId="19" fillId="0" borderId="3" xfId="0" applyFont="1" applyBorder="1" applyAlignment="1">
      <alignment horizontal="right" vertical="center" wrapText="1"/>
    </xf>
    <xf numFmtId="3" fontId="18" fillId="0" borderId="3" xfId="0" applyNumberFormat="1" applyFont="1" applyBorder="1" applyAlignment="1">
      <alignment horizontal="right"/>
    </xf>
    <xf numFmtId="4" fontId="18" fillId="3" borderId="3" xfId="0" quotePrefix="1" applyNumberFormat="1" applyFont="1" applyFill="1" applyBorder="1" applyAlignment="1">
      <alignment horizontal="right" wrapText="1"/>
    </xf>
    <xf numFmtId="4" fontId="18" fillId="0" borderId="3" xfId="0" applyNumberFormat="1" applyFont="1" applyBorder="1" applyAlignment="1">
      <alignment horizontal="right"/>
    </xf>
    <xf numFmtId="4" fontId="18" fillId="3" borderId="3" xfId="0" applyNumberFormat="1" applyFont="1" applyFill="1" applyBorder="1" applyAlignment="1">
      <alignment horizontal="right"/>
    </xf>
    <xf numFmtId="2" fontId="18" fillId="3" borderId="3" xfId="0" applyNumberFormat="1" applyFont="1" applyFill="1" applyBorder="1"/>
    <xf numFmtId="2" fontId="18" fillId="0" borderId="3" xfId="0" applyNumberFormat="1" applyFont="1" applyBorder="1"/>
    <xf numFmtId="2" fontId="18" fillId="3" borderId="3" xfId="0" applyNumberFormat="1" applyFont="1" applyFill="1" applyBorder="1" applyAlignment="1">
      <alignment vertical="center" wrapText="1"/>
    </xf>
    <xf numFmtId="4" fontId="18" fillId="0" borderId="3" xfId="0" applyNumberFormat="1" applyFont="1" applyBorder="1" applyAlignment="1">
      <alignment horizontal="right" wrapText="1"/>
    </xf>
    <xf numFmtId="4" fontId="18" fillId="3" borderId="3" xfId="0" applyNumberFormat="1" applyFont="1" applyFill="1" applyBorder="1" applyAlignment="1">
      <alignment horizontal="right" wrapText="1"/>
    </xf>
    <xf numFmtId="0" fontId="20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4" fontId="26" fillId="0" borderId="3" xfId="5" applyNumberFormat="1" applyFont="1" applyBorder="1" applyAlignment="1">
      <alignment horizontal="center" vertical="center" wrapText="1"/>
    </xf>
    <xf numFmtId="3" fontId="26" fillId="0" borderId="3" xfId="5" applyNumberFormat="1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30" fillId="0" borderId="0" xfId="0" applyFont="1"/>
    <xf numFmtId="0" fontId="31" fillId="0" borderId="0" xfId="0" applyFont="1"/>
    <xf numFmtId="0" fontId="21" fillId="3" borderId="3" xfId="0" applyFont="1" applyFill="1" applyBorder="1" applyAlignment="1">
      <alignment horizontal="center" vertical="center" wrapText="1"/>
    </xf>
    <xf numFmtId="4" fontId="21" fillId="3" borderId="3" xfId="5" applyNumberFormat="1" applyFont="1" applyFill="1" applyBorder="1" applyAlignment="1">
      <alignment horizontal="center" vertical="center" wrapText="1"/>
    </xf>
    <xf numFmtId="4" fontId="16" fillId="3" borderId="3" xfId="5" applyNumberFormat="1" applyFont="1" applyFill="1" applyBorder="1" applyAlignment="1">
      <alignment horizontal="center" vertical="center" wrapText="1"/>
    </xf>
    <xf numFmtId="4" fontId="16" fillId="3" borderId="1" xfId="5" applyNumberFormat="1" applyFont="1" applyFill="1" applyBorder="1" applyAlignment="1">
      <alignment horizontal="center" vertical="center" wrapText="1"/>
    </xf>
    <xf numFmtId="0" fontId="29" fillId="3" borderId="1" xfId="1" quotePrefix="1" applyFont="1" applyFill="1" applyBorder="1" applyAlignment="1">
      <alignment horizontal="center" vertical="center" wrapText="1"/>
    </xf>
    <xf numFmtId="0" fontId="28" fillId="3" borderId="2" xfId="0" applyFont="1" applyFill="1" applyBorder="1" applyAlignment="1">
      <alignment horizontal="center"/>
    </xf>
    <xf numFmtId="0" fontId="27" fillId="3" borderId="1" xfId="1" quotePrefix="1" applyFont="1" applyFill="1" applyBorder="1" applyAlignment="1">
      <alignment horizontal="center" vertical="center" wrapText="1"/>
    </xf>
    <xf numFmtId="3" fontId="26" fillId="3" borderId="3" xfId="5" applyNumberFormat="1" applyFont="1" applyFill="1" applyBorder="1" applyAlignment="1">
      <alignment horizontal="center" vertical="center" wrapText="1"/>
    </xf>
    <xf numFmtId="4" fontId="26" fillId="3" borderId="3" xfId="5" applyNumberFormat="1" applyFont="1" applyFill="1" applyBorder="1" applyAlignment="1">
      <alignment horizontal="center" vertical="center" wrapText="1"/>
    </xf>
    <xf numFmtId="0" fontId="21" fillId="0" borderId="3" xfId="0" applyFont="1" applyBorder="1" applyAlignment="1">
      <alignment horizontal="left" vertical="center"/>
    </xf>
    <xf numFmtId="0" fontId="22" fillId="0" borderId="3" xfId="4" applyFont="1" applyBorder="1" applyAlignment="1">
      <alignment horizontal="left" vertical="center" wrapText="1"/>
    </xf>
    <xf numFmtId="4" fontId="22" fillId="0" borderId="3" xfId="4" applyNumberFormat="1" applyFont="1" applyBorder="1" applyAlignment="1">
      <alignment horizontal="right" vertical="center" wrapText="1"/>
    </xf>
    <xf numFmtId="4" fontId="21" fillId="0" borderId="3" xfId="0" applyNumberFormat="1" applyFont="1" applyBorder="1" applyAlignment="1">
      <alignment horizontal="center" vertical="center"/>
    </xf>
    <xf numFmtId="0" fontId="23" fillId="0" borderId="3" xfId="3" applyFont="1" applyBorder="1" applyAlignment="1">
      <alignment horizontal="left" vertical="center" wrapText="1"/>
    </xf>
    <xf numFmtId="4" fontId="23" fillId="0" borderId="3" xfId="3" applyNumberFormat="1" applyFont="1" applyBorder="1" applyAlignment="1">
      <alignment horizontal="right" vertical="center" wrapText="1"/>
    </xf>
    <xf numFmtId="4" fontId="21" fillId="0" borderId="3" xfId="0" applyNumberFormat="1" applyFont="1" applyBorder="1" applyAlignment="1">
      <alignment horizontal="right" vertical="center"/>
    </xf>
    <xf numFmtId="0" fontId="22" fillId="0" borderId="3" xfId="3" applyFont="1" applyBorder="1" applyAlignment="1">
      <alignment horizontal="left" vertical="center" wrapText="1"/>
    </xf>
    <xf numFmtId="4" fontId="22" fillId="0" borderId="3" xfId="3" applyNumberFormat="1" applyFont="1" applyBorder="1" applyAlignment="1">
      <alignment horizontal="right" vertical="center" wrapText="1"/>
    </xf>
    <xf numFmtId="4" fontId="20" fillId="0" borderId="3" xfId="0" applyNumberFormat="1" applyFont="1" applyBorder="1" applyAlignment="1">
      <alignment horizontal="right" vertical="center"/>
    </xf>
    <xf numFmtId="0" fontId="20" fillId="0" borderId="3" xfId="0" applyFont="1" applyBorder="1" applyAlignment="1">
      <alignment horizontal="left" vertical="center"/>
    </xf>
    <xf numFmtId="0" fontId="1" fillId="0" borderId="3" xfId="0" applyFont="1" applyBorder="1" applyAlignment="1">
      <alignment horizontal="left"/>
    </xf>
    <xf numFmtId="0" fontId="23" fillId="0" borderId="3" xfId="2" applyFont="1" applyBorder="1" applyAlignment="1">
      <alignment horizontal="left" vertical="center" wrapText="1"/>
    </xf>
    <xf numFmtId="4" fontId="23" fillId="0" borderId="3" xfId="2" applyNumberFormat="1" applyFont="1" applyBorder="1" applyAlignment="1">
      <alignment horizontal="right" vertical="center" wrapText="1"/>
    </xf>
    <xf numFmtId="0" fontId="22" fillId="0" borderId="3" xfId="2" applyFont="1" applyBorder="1" applyAlignment="1">
      <alignment horizontal="left" vertical="center" wrapText="1"/>
    </xf>
    <xf numFmtId="4" fontId="22" fillId="0" borderId="3" xfId="2" applyNumberFormat="1" applyFont="1" applyBorder="1" applyAlignment="1">
      <alignment horizontal="right" vertical="center" wrapText="1"/>
    </xf>
    <xf numFmtId="0" fontId="21" fillId="0" borderId="3" xfId="0" applyFont="1" applyBorder="1" applyAlignment="1">
      <alignment horizontal="center" vertical="center"/>
    </xf>
    <xf numFmtId="0" fontId="21" fillId="0" borderId="3" xfId="0" applyFont="1" applyBorder="1" applyAlignment="1">
      <alignment horizontal="left" vertical="center" wrapText="1"/>
    </xf>
    <xf numFmtId="4" fontId="21" fillId="0" borderId="3" xfId="0" applyNumberFormat="1" applyFont="1" applyBorder="1" applyAlignment="1">
      <alignment horizontal="right" vertical="center" wrapText="1"/>
    </xf>
    <xf numFmtId="0" fontId="20" fillId="0" borderId="3" xfId="0" applyFont="1" applyBorder="1" applyAlignment="1">
      <alignment horizontal="center" vertical="center"/>
    </xf>
    <xf numFmtId="0" fontId="20" fillId="0" borderId="3" xfId="0" applyFont="1" applyBorder="1" applyAlignment="1">
      <alignment horizontal="left" vertical="center" wrapText="1"/>
    </xf>
    <xf numFmtId="4" fontId="20" fillId="0" borderId="3" xfId="0" applyNumberFormat="1" applyFont="1" applyBorder="1" applyAlignment="1">
      <alignment horizontal="right" vertical="center" wrapText="1"/>
    </xf>
    <xf numFmtId="0" fontId="23" fillId="0" borderId="3" xfId="4" applyFont="1" applyBorder="1" applyAlignment="1">
      <alignment horizontal="left" vertical="center" wrapText="1"/>
    </xf>
    <xf numFmtId="4" fontId="23" fillId="0" borderId="3" xfId="4" applyNumberFormat="1" applyFont="1" applyBorder="1" applyAlignment="1">
      <alignment horizontal="right" vertical="center" wrapText="1"/>
    </xf>
    <xf numFmtId="0" fontId="24" fillId="0" borderId="3" xfId="4" applyFont="1" applyBorder="1" applyAlignment="1">
      <alignment horizontal="left" vertical="center" wrapText="1"/>
    </xf>
    <xf numFmtId="0" fontId="38" fillId="0" borderId="3" xfId="4" quotePrefix="1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28" fillId="3" borderId="3" xfId="0" applyFont="1" applyFill="1" applyBorder="1" applyAlignment="1">
      <alignment horizontal="center"/>
    </xf>
    <xf numFmtId="4" fontId="20" fillId="0" borderId="3" xfId="4" applyNumberFormat="1" applyFont="1" applyBorder="1" applyAlignment="1">
      <alignment horizontal="right" vertical="center" wrapText="1"/>
    </xf>
    <xf numFmtId="2" fontId="36" fillId="0" borderId="3" xfId="0" applyNumberFormat="1" applyFont="1" applyBorder="1"/>
    <xf numFmtId="0" fontId="39" fillId="0" borderId="0" xfId="0" applyFont="1" applyAlignment="1">
      <alignment horizontal="center" vertical="center"/>
    </xf>
    <xf numFmtId="0" fontId="31" fillId="0" borderId="5" xfId="0" applyFont="1" applyBorder="1"/>
    <xf numFmtId="4" fontId="21" fillId="0" borderId="3" xfId="5" applyNumberFormat="1" applyFont="1" applyBorder="1" applyAlignment="1">
      <alignment horizontal="center" vertical="center" wrapText="1"/>
    </xf>
    <xf numFmtId="0" fontId="27" fillId="0" borderId="1" xfId="1" quotePrefix="1" applyFont="1" applyBorder="1" applyAlignment="1">
      <alignment horizontal="center" vertical="center" wrapText="1"/>
    </xf>
    <xf numFmtId="4" fontId="41" fillId="3" borderId="3" xfId="5" applyNumberFormat="1" applyFont="1" applyFill="1" applyBorder="1" applyAlignment="1">
      <alignment horizontal="center" vertical="center" wrapText="1"/>
    </xf>
    <xf numFmtId="0" fontId="21" fillId="3" borderId="1" xfId="1" quotePrefix="1" applyFont="1" applyFill="1" applyBorder="1" applyAlignment="1">
      <alignment horizontal="center" vertical="center" wrapText="1"/>
    </xf>
    <xf numFmtId="4" fontId="41" fillId="3" borderId="1" xfId="5" applyNumberFormat="1" applyFont="1" applyFill="1" applyBorder="1" applyAlignment="1">
      <alignment horizontal="center" vertical="center" wrapText="1"/>
    </xf>
    <xf numFmtId="4" fontId="44" fillId="0" borderId="3" xfId="4" quotePrefix="1" applyNumberFormat="1" applyFont="1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0" fillId="0" borderId="4" xfId="0" applyBorder="1"/>
    <xf numFmtId="0" fontId="18" fillId="0" borderId="0" xfId="0" applyFont="1" applyAlignment="1">
      <alignment horizontal="center" vertical="center" wrapText="1"/>
    </xf>
    <xf numFmtId="0" fontId="9" fillId="0" borderId="3" xfId="0" quotePrefix="1" applyFont="1" applyBorder="1" applyAlignment="1">
      <alignment horizontal="center" vertical="center" wrapText="1"/>
    </xf>
    <xf numFmtId="4" fontId="16" fillId="2" borderId="3" xfId="0" applyNumberFormat="1" applyFont="1" applyFill="1" applyBorder="1" applyAlignment="1">
      <alignment vertical="center" wrapText="1"/>
    </xf>
    <xf numFmtId="4" fontId="3" fillId="2" borderId="3" xfId="0" applyNumberFormat="1" applyFont="1" applyFill="1" applyBorder="1" applyAlignment="1">
      <alignment horizontal="right"/>
    </xf>
    <xf numFmtId="4" fontId="0" fillId="0" borderId="3" xfId="0" applyNumberFormat="1" applyBorder="1"/>
    <xf numFmtId="4" fontId="3" fillId="2" borderId="3" xfId="0" applyNumberFormat="1" applyFont="1" applyFill="1" applyBorder="1" applyAlignment="1">
      <alignment horizontal="right" wrapText="1"/>
    </xf>
    <xf numFmtId="4" fontId="6" fillId="2" borderId="3" xfId="0" applyNumberFormat="1" applyFont="1" applyFill="1" applyBorder="1" applyAlignment="1">
      <alignment horizontal="right"/>
    </xf>
    <xf numFmtId="4" fontId="37" fillId="2" borderId="3" xfId="0" applyNumberFormat="1" applyFont="1" applyFill="1" applyBorder="1" applyAlignment="1">
      <alignment horizontal="right"/>
    </xf>
    <xf numFmtId="0" fontId="21" fillId="0" borderId="3" xfId="4" applyFont="1" applyBorder="1" applyAlignment="1">
      <alignment horizontal="left" vertical="center" wrapText="1"/>
    </xf>
    <xf numFmtId="0" fontId="20" fillId="0" borderId="3" xfId="4" applyFont="1" applyBorder="1" applyAlignment="1">
      <alignment horizontal="left" vertical="center" wrapText="1"/>
    </xf>
    <xf numFmtId="4" fontId="9" fillId="3" borderId="3" xfId="5" applyNumberFormat="1" applyFont="1" applyFill="1" applyBorder="1" applyAlignment="1">
      <alignment horizontal="center" vertical="center" wrapText="1"/>
    </xf>
    <xf numFmtId="2" fontId="0" fillId="0" borderId="3" xfId="0" applyNumberFormat="1" applyBorder="1"/>
    <xf numFmtId="2" fontId="1" fillId="0" borderId="3" xfId="0" applyNumberFormat="1" applyFont="1" applyBorder="1"/>
    <xf numFmtId="0" fontId="47" fillId="0" borderId="3" xfId="4" applyFont="1" applyBorder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9" fillId="3" borderId="3" xfId="0" applyFont="1" applyFill="1" applyBorder="1" applyAlignment="1">
      <alignment horizontal="left" vertical="center" wrapText="1"/>
    </xf>
    <xf numFmtId="4" fontId="1" fillId="3" borderId="3" xfId="0" applyNumberFormat="1" applyFont="1" applyFill="1" applyBorder="1"/>
    <xf numFmtId="2" fontId="1" fillId="3" borderId="3" xfId="0" applyNumberFormat="1" applyFont="1" applyFill="1" applyBorder="1"/>
    <xf numFmtId="0" fontId="19" fillId="0" borderId="3" xfId="0" applyFont="1" applyBorder="1" applyAlignment="1">
      <alignment vertical="center" wrapText="1"/>
    </xf>
    <xf numFmtId="0" fontId="9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6" fillId="0" borderId="3" xfId="0" quotePrefix="1" applyFont="1" applyBorder="1" applyAlignment="1">
      <alignment horizontal="center" vertical="center" wrapText="1"/>
    </xf>
    <xf numFmtId="0" fontId="15" fillId="0" borderId="1" xfId="0" quotePrefix="1" applyFont="1" applyBorder="1" applyAlignment="1">
      <alignment horizontal="center" vertical="center" wrapText="1"/>
    </xf>
    <xf numFmtId="0" fontId="15" fillId="0" borderId="2" xfId="0" quotePrefix="1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6" fillId="3" borderId="1" xfId="0" quotePrefix="1" applyFont="1" applyFill="1" applyBorder="1" applyAlignment="1">
      <alignment horizontal="left" wrapText="1"/>
    </xf>
    <xf numFmtId="0" fontId="6" fillId="3" borderId="2" xfId="0" quotePrefix="1" applyFont="1" applyFill="1" applyBorder="1" applyAlignment="1">
      <alignment horizontal="left" wrapText="1"/>
    </xf>
    <xf numFmtId="0" fontId="6" fillId="3" borderId="4" xfId="0" quotePrefix="1" applyFont="1" applyFill="1" applyBorder="1" applyAlignment="1">
      <alignment horizontal="left" wrapText="1"/>
    </xf>
    <xf numFmtId="0" fontId="18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top" wrapText="1"/>
    </xf>
    <xf numFmtId="0" fontId="9" fillId="3" borderId="1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 wrapText="1"/>
    </xf>
    <xf numFmtId="0" fontId="7" fillId="3" borderId="2" xfId="0" applyFont="1" applyFill="1" applyBorder="1" applyAlignment="1">
      <alignment vertical="center"/>
    </xf>
    <xf numFmtId="0" fontId="7" fillId="0" borderId="2" xfId="0" applyFont="1" applyBorder="1" applyAlignment="1">
      <alignment vertical="center"/>
    </xf>
    <xf numFmtId="0" fontId="9" fillId="0" borderId="1" xfId="0" quotePrefix="1" applyFont="1" applyBorder="1" applyAlignment="1">
      <alignment horizontal="left" vertical="center"/>
    </xf>
    <xf numFmtId="0" fontId="15" fillId="0" borderId="3" xfId="0" quotePrefix="1" applyFont="1" applyBorder="1" applyAlignment="1">
      <alignment horizontal="center" wrapText="1"/>
    </xf>
    <xf numFmtId="0" fontId="15" fillId="0" borderId="1" xfId="0" quotePrefix="1" applyFont="1" applyBorder="1" applyAlignment="1">
      <alignment horizontal="center" wrapText="1"/>
    </xf>
    <xf numFmtId="0" fontId="6" fillId="3" borderId="3" xfId="0" quotePrefix="1" applyFont="1" applyFill="1" applyBorder="1" applyAlignment="1">
      <alignment horizontal="left" vertical="center" wrapText="1"/>
    </xf>
    <xf numFmtId="0" fontId="9" fillId="3" borderId="1" xfId="0" quotePrefix="1" applyFont="1" applyFill="1" applyBorder="1" applyAlignment="1">
      <alignment horizontal="left" vertical="center" wrapText="1"/>
    </xf>
    <xf numFmtId="0" fontId="9" fillId="0" borderId="1" xfId="0" quotePrefix="1" applyFont="1" applyBorder="1" applyAlignment="1">
      <alignment horizontal="left" vertical="center" wrapText="1"/>
    </xf>
    <xf numFmtId="0" fontId="0" fillId="3" borderId="1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31" fillId="0" borderId="0" xfId="0" applyFont="1"/>
    <xf numFmtId="0" fontId="30" fillId="0" borderId="0" xfId="0" applyFont="1"/>
    <xf numFmtId="0" fontId="0" fillId="0" borderId="0" xfId="0"/>
    <xf numFmtId="0" fontId="5" fillId="0" borderId="0" xfId="0" applyFont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4" xfId="0" applyBorder="1"/>
    <xf numFmtId="0" fontId="42" fillId="0" borderId="1" xfId="0" applyFont="1" applyBorder="1" applyAlignment="1">
      <alignment vertical="center" wrapText="1"/>
    </xf>
    <xf numFmtId="0" fontId="43" fillId="0" borderId="4" xfId="0" applyFont="1" applyBorder="1" applyAlignment="1">
      <alignment vertical="center" wrapText="1"/>
    </xf>
    <xf numFmtId="0" fontId="39" fillId="0" borderId="0" xfId="0" applyFont="1" applyAlignment="1">
      <alignment horizontal="center" vertical="center"/>
    </xf>
    <xf numFmtId="0" fontId="40" fillId="0" borderId="0" xfId="0" applyFont="1"/>
    <xf numFmtId="0" fontId="31" fillId="3" borderId="1" xfId="0" applyFont="1" applyFill="1" applyBorder="1" applyAlignment="1">
      <alignment horizontal="center" vertical="center"/>
    </xf>
    <xf numFmtId="0" fontId="31" fillId="3" borderId="4" xfId="0" applyFont="1" applyFill="1" applyBorder="1" applyAlignment="1">
      <alignment horizontal="center" vertical="center"/>
    </xf>
    <xf numFmtId="0" fontId="23" fillId="0" borderId="8" xfId="1" quotePrefix="1" applyFont="1" applyBorder="1" applyAlignment="1">
      <alignment horizontal="center" vertical="center" wrapText="1"/>
    </xf>
    <xf numFmtId="0" fontId="0" fillId="0" borderId="10" xfId="0" applyBorder="1"/>
    <xf numFmtId="0" fontId="0" fillId="0" borderId="9" xfId="0" applyBorder="1"/>
    <xf numFmtId="0" fontId="23" fillId="0" borderId="8" xfId="4" applyFont="1" applyBorder="1" applyAlignment="1">
      <alignment horizontal="left" vertical="center" wrapText="1"/>
    </xf>
    <xf numFmtId="0" fontId="31" fillId="0" borderId="8" xfId="0" applyFont="1" applyBorder="1"/>
    <xf numFmtId="0" fontId="31" fillId="0" borderId="10" xfId="0" applyFont="1" applyBorder="1"/>
    <xf numFmtId="0" fontId="42" fillId="0" borderId="4" xfId="0" applyFont="1" applyBorder="1" applyAlignment="1">
      <alignment vertical="center" wrapText="1"/>
    </xf>
    <xf numFmtId="0" fontId="23" fillId="0" borderId="10" xfId="4" applyFont="1" applyBorder="1" applyAlignment="1">
      <alignment horizontal="left" vertical="center" wrapText="1"/>
    </xf>
    <xf numFmtId="0" fontId="23" fillId="0" borderId="9" xfId="4" applyFont="1" applyBorder="1" applyAlignment="1">
      <alignment horizontal="left" vertical="center" wrapText="1"/>
    </xf>
    <xf numFmtId="0" fontId="31" fillId="0" borderId="9" xfId="0" applyFont="1" applyBorder="1"/>
    <xf numFmtId="0" fontId="23" fillId="0" borderId="10" xfId="1" quotePrefix="1" applyFont="1" applyBorder="1" applyAlignment="1">
      <alignment horizontal="center" vertical="center" wrapText="1"/>
    </xf>
    <xf numFmtId="0" fontId="23" fillId="0" borderId="9" xfId="1" quotePrefix="1" applyFont="1" applyBorder="1" applyAlignment="1">
      <alignment horizontal="center" vertical="center" wrapText="1"/>
    </xf>
    <xf numFmtId="0" fontId="0" fillId="0" borderId="10" xfId="0" applyBorder="1" applyAlignment="1">
      <alignment wrapText="1"/>
    </xf>
    <xf numFmtId="0" fontId="0" fillId="0" borderId="9" xfId="0" applyBorder="1" applyAlignment="1">
      <alignment wrapText="1"/>
    </xf>
    <xf numFmtId="4" fontId="20" fillId="0" borderId="3" xfId="0" applyNumberFormat="1" applyFont="1" applyFill="1" applyBorder="1" applyAlignment="1">
      <alignment horizontal="right" vertical="center"/>
    </xf>
  </cellXfs>
  <cellStyles count="12">
    <cellStyle name="Bilješka 2" xfId="6" xr:uid="{00000000-0005-0000-0000-000000000000}"/>
    <cellStyle name="Dobro 2" xfId="7" xr:uid="{00000000-0005-0000-0000-000001000000}"/>
    <cellStyle name="Izlaz 2" xfId="8" xr:uid="{00000000-0005-0000-0000-000002000000}"/>
    <cellStyle name="Naslov 5" xfId="9" xr:uid="{00000000-0005-0000-0000-000003000000}"/>
    <cellStyle name="Normalno" xfId="0" builtinId="0"/>
    <cellStyle name="Normalno 2" xfId="10" xr:uid="{00000000-0005-0000-0000-000005000000}"/>
    <cellStyle name="Obično_1Prihodi-rashodi2004" xfId="5" xr:uid="{00000000-0005-0000-0000-000006000000}"/>
    <cellStyle name="Obično_bilanca" xfId="1" xr:uid="{00000000-0005-0000-0000-000007000000}"/>
    <cellStyle name="Obično_List4" xfId="3" xr:uid="{00000000-0005-0000-0000-000008000000}"/>
    <cellStyle name="Obično_List5" xfId="2" xr:uid="{00000000-0005-0000-0000-000009000000}"/>
    <cellStyle name="Obično_List7" xfId="4" xr:uid="{00000000-0005-0000-0000-00000A000000}"/>
    <cellStyle name="Tekst upozorenja 2" xfId="11" xr:uid="{00000000-0005-0000-0000-00000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opija%20dokumenata/My%20Documents/Periodi&#269;ni%201-6-2023/Izvr&#353;enje/Izvr&#353;enje%202023/Izvje&#353;taj%20o%20izvr&#353;enju%20fin%20plana%201-6-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pći dio - sažetak"/>
      <sheetName val="Prihodi-rashodi ekonom. klasif."/>
      <sheetName val="Prihodi-rashodi IF"/>
      <sheetName val="Rashodi funkcijska klas."/>
      <sheetName val="Posebni dio"/>
      <sheetName val="Obrazloženje"/>
      <sheetName val="STRANA 2"/>
    </sheetNames>
    <sheetDataSet>
      <sheetData sheetId="0"/>
      <sheetData sheetId="1"/>
      <sheetData sheetId="2"/>
      <sheetData sheetId="3"/>
      <sheetData sheetId="4"/>
      <sheetData sheetId="5"/>
      <sheetData sheetId="6">
        <row r="31">
          <cell r="F31">
            <v>0</v>
          </cell>
        </row>
        <row r="54">
          <cell r="F54">
            <v>0</v>
          </cell>
        </row>
        <row r="55">
          <cell r="F55">
            <v>0</v>
          </cell>
        </row>
        <row r="66">
          <cell r="F66">
            <v>0</v>
          </cell>
        </row>
        <row r="67">
          <cell r="F67">
            <v>0</v>
          </cell>
        </row>
        <row r="70">
          <cell r="F70">
            <v>0</v>
          </cell>
        </row>
        <row r="71">
          <cell r="F71">
            <v>0</v>
          </cell>
        </row>
        <row r="75">
          <cell r="F75">
            <v>0</v>
          </cell>
        </row>
        <row r="88">
          <cell r="F88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W35"/>
  <sheetViews>
    <sheetView zoomScaleNormal="100" workbookViewId="0">
      <selection activeCell="B1" sqref="B1:L28"/>
    </sheetView>
  </sheetViews>
  <sheetFormatPr defaultRowHeight="15"/>
  <cols>
    <col min="6" max="10" width="25.28515625" customWidth="1"/>
    <col min="11" max="12" width="15.7109375" customWidth="1"/>
    <col min="13" max="13" width="25.28515625" customWidth="1"/>
  </cols>
  <sheetData>
    <row r="1" spans="1:13" ht="42" customHeight="1">
      <c r="A1" s="65"/>
      <c r="B1" s="147" t="s">
        <v>211</v>
      </c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28"/>
    </row>
    <row r="2" spans="1:13" ht="18" customHeight="1">
      <c r="A2" s="65"/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3"/>
    </row>
    <row r="3" spans="1:13" ht="15.75" customHeight="1">
      <c r="A3" s="65"/>
      <c r="B3" s="147" t="s">
        <v>8</v>
      </c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27"/>
    </row>
    <row r="4" spans="1:13" ht="15.75">
      <c r="A4" s="65"/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4"/>
    </row>
    <row r="5" spans="1:13" ht="18" customHeight="1">
      <c r="A5" s="65"/>
      <c r="B5" s="147" t="s">
        <v>50</v>
      </c>
      <c r="C5" s="147"/>
      <c r="D5" s="147"/>
      <c r="E5" s="147"/>
      <c r="F5" s="147"/>
      <c r="G5" s="147"/>
      <c r="H5" s="147"/>
      <c r="I5" s="147"/>
      <c r="J5" s="147"/>
      <c r="K5" s="147"/>
      <c r="L5" s="147"/>
      <c r="M5" s="26"/>
    </row>
    <row r="6" spans="1:13" ht="18" customHeight="1"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26"/>
    </row>
    <row r="7" spans="1:13" ht="18" customHeight="1">
      <c r="B7" s="137" t="s">
        <v>56</v>
      </c>
      <c r="C7" s="137"/>
      <c r="D7" s="137"/>
      <c r="E7" s="137"/>
      <c r="F7" s="137"/>
      <c r="G7" s="5"/>
      <c r="H7" s="6"/>
      <c r="I7" s="6"/>
      <c r="J7" s="6"/>
      <c r="K7" s="31"/>
      <c r="L7" s="31"/>
    </row>
    <row r="8" spans="1:13" ht="25.5">
      <c r="B8" s="140" t="s">
        <v>4</v>
      </c>
      <c r="C8" s="140"/>
      <c r="D8" s="140"/>
      <c r="E8" s="140"/>
      <c r="F8" s="140"/>
      <c r="G8" s="118" t="s">
        <v>232</v>
      </c>
      <c r="H8" s="118" t="s">
        <v>236</v>
      </c>
      <c r="I8" s="118" t="s">
        <v>237</v>
      </c>
      <c r="J8" s="29" t="s">
        <v>238</v>
      </c>
      <c r="K8" s="29" t="s">
        <v>23</v>
      </c>
      <c r="L8" s="29" t="s">
        <v>48</v>
      </c>
    </row>
    <row r="9" spans="1:13">
      <c r="B9" s="154">
        <v>1</v>
      </c>
      <c r="C9" s="154"/>
      <c r="D9" s="154"/>
      <c r="E9" s="154"/>
      <c r="F9" s="155"/>
      <c r="G9" s="35">
        <v>2</v>
      </c>
      <c r="H9" s="34">
        <v>3</v>
      </c>
      <c r="I9" s="34">
        <v>4</v>
      </c>
      <c r="J9" s="34">
        <v>5</v>
      </c>
      <c r="K9" s="34" t="s">
        <v>33</v>
      </c>
      <c r="L9" s="34" t="s">
        <v>34</v>
      </c>
    </row>
    <row r="10" spans="1:13" ht="15.75">
      <c r="B10" s="138" t="s">
        <v>25</v>
      </c>
      <c r="C10" s="139"/>
      <c r="D10" s="139"/>
      <c r="E10" s="139"/>
      <c r="F10" s="152"/>
      <c r="G10" s="46">
        <v>4618830.43</v>
      </c>
      <c r="H10" s="53">
        <v>4812460</v>
      </c>
      <c r="I10" s="53">
        <v>4931610</v>
      </c>
      <c r="J10" s="46">
        <v>4815544.33</v>
      </c>
      <c r="K10" s="53">
        <f>J10/G10*100</f>
        <v>104.25895479345408</v>
      </c>
      <c r="L10" s="53">
        <f>J10/I10*100</f>
        <v>97.646495363583085</v>
      </c>
    </row>
    <row r="11" spans="1:13" ht="15.75">
      <c r="B11" s="153" t="s">
        <v>24</v>
      </c>
      <c r="C11" s="152"/>
      <c r="D11" s="152"/>
      <c r="E11" s="152"/>
      <c r="F11" s="152"/>
      <c r="G11" s="53">
        <v>0</v>
      </c>
      <c r="H11" s="53">
        <v>0</v>
      </c>
      <c r="I11" s="53">
        <v>0</v>
      </c>
      <c r="J11" s="53">
        <v>0</v>
      </c>
      <c r="K11" s="51">
        <v>0</v>
      </c>
      <c r="L11" s="51">
        <v>0</v>
      </c>
    </row>
    <row r="12" spans="1:13" ht="15.75">
      <c r="B12" s="149" t="s">
        <v>0</v>
      </c>
      <c r="C12" s="150"/>
      <c r="D12" s="150"/>
      <c r="E12" s="150"/>
      <c r="F12" s="151"/>
      <c r="G12" s="48">
        <f>SUM(G10:G11)</f>
        <v>4618830.43</v>
      </c>
      <c r="H12" s="48">
        <f t="shared" ref="H12:J12" si="0">SUM(H10:H11)</f>
        <v>4812460</v>
      </c>
      <c r="I12" s="48">
        <f t="shared" si="0"/>
        <v>4931610</v>
      </c>
      <c r="J12" s="48">
        <f t="shared" si="0"/>
        <v>4815544.33</v>
      </c>
      <c r="K12" s="54">
        <f>J12/G12*100</f>
        <v>104.25895479345408</v>
      </c>
      <c r="L12" s="54">
        <f>J12/I12*100</f>
        <v>97.646495363583085</v>
      </c>
    </row>
    <row r="13" spans="1:13" ht="15.75">
      <c r="B13" s="158" t="s">
        <v>26</v>
      </c>
      <c r="C13" s="139"/>
      <c r="D13" s="139"/>
      <c r="E13" s="139"/>
      <c r="F13" s="139"/>
      <c r="G13" s="47">
        <v>4414217.68</v>
      </c>
      <c r="H13" s="53">
        <v>4835650</v>
      </c>
      <c r="I13" s="53">
        <v>4954800</v>
      </c>
      <c r="J13" s="47">
        <v>4882058.71</v>
      </c>
      <c r="K13" s="58">
        <f>J13/G13*100</f>
        <v>110.59850383273351</v>
      </c>
      <c r="L13" s="58">
        <f>J13/I13*100</f>
        <v>98.531902599499475</v>
      </c>
    </row>
    <row r="14" spans="1:13" ht="15.75">
      <c r="B14" s="153" t="s">
        <v>27</v>
      </c>
      <c r="C14" s="152"/>
      <c r="D14" s="152"/>
      <c r="E14" s="152"/>
      <c r="F14" s="152"/>
      <c r="G14" s="53">
        <v>192071.45</v>
      </c>
      <c r="H14" s="53">
        <v>0</v>
      </c>
      <c r="I14" s="53">
        <v>0</v>
      </c>
      <c r="J14" s="53">
        <v>202356.25</v>
      </c>
      <c r="K14" s="58">
        <f>J14/G14*100</f>
        <v>105.3546740028255</v>
      </c>
      <c r="L14" s="51">
        <v>0</v>
      </c>
    </row>
    <row r="15" spans="1:13" ht="15.75">
      <c r="B15" s="19" t="s">
        <v>1</v>
      </c>
      <c r="C15" s="20"/>
      <c r="D15" s="20"/>
      <c r="E15" s="20"/>
      <c r="F15" s="20"/>
      <c r="G15" s="48">
        <f>SUM(G13:G14)</f>
        <v>4606289.13</v>
      </c>
      <c r="H15" s="48">
        <f t="shared" ref="H15:J15" si="1">SUM(H13:H14)</f>
        <v>4835650</v>
      </c>
      <c r="I15" s="48">
        <f t="shared" si="1"/>
        <v>4954800</v>
      </c>
      <c r="J15" s="48">
        <f t="shared" si="1"/>
        <v>5084414.96</v>
      </c>
      <c r="K15" s="54">
        <f>J15/G15*100</f>
        <v>110.37984843126858</v>
      </c>
      <c r="L15" s="54">
        <f>J15/I15*100</f>
        <v>102.61594736417211</v>
      </c>
    </row>
    <row r="16" spans="1:13" ht="15.75">
      <c r="B16" s="157" t="s">
        <v>2</v>
      </c>
      <c r="C16" s="150"/>
      <c r="D16" s="150"/>
      <c r="E16" s="150"/>
      <c r="F16" s="150"/>
      <c r="G16" s="49">
        <f>G12-G15</f>
        <v>12541.299999999814</v>
      </c>
      <c r="H16" s="49">
        <f>H12-H15</f>
        <v>-23190</v>
      </c>
      <c r="I16" s="49">
        <f>I12-I15</f>
        <v>-23190</v>
      </c>
      <c r="J16" s="49">
        <f>J12-J15</f>
        <v>-268870.62999999989</v>
      </c>
      <c r="K16" s="54">
        <f>J16/G16*100</f>
        <v>-2143.8816550118718</v>
      </c>
      <c r="L16" s="59">
        <v>0</v>
      </c>
    </row>
    <row r="17" spans="1:49" ht="18">
      <c r="B17" s="3"/>
      <c r="C17" s="7"/>
      <c r="D17" s="7"/>
      <c r="E17" s="7"/>
      <c r="F17" s="7"/>
      <c r="G17" s="7"/>
      <c r="H17" s="7"/>
      <c r="I17" s="7"/>
      <c r="J17" s="7"/>
      <c r="K17" s="1"/>
      <c r="L17" s="1"/>
      <c r="M17" s="1"/>
    </row>
    <row r="18" spans="1:49" ht="18" customHeight="1">
      <c r="B18" s="137" t="s">
        <v>53</v>
      </c>
      <c r="C18" s="137"/>
      <c r="D18" s="137"/>
      <c r="E18" s="137"/>
      <c r="F18" s="137"/>
      <c r="G18" s="7"/>
      <c r="H18" s="7"/>
      <c r="I18" s="7"/>
      <c r="J18" s="7"/>
      <c r="K18" s="1"/>
      <c r="L18" s="1"/>
      <c r="M18" s="1"/>
    </row>
    <row r="19" spans="1:49" ht="25.5">
      <c r="B19" s="140" t="s">
        <v>4</v>
      </c>
      <c r="C19" s="140"/>
      <c r="D19" s="140"/>
      <c r="E19" s="140"/>
      <c r="F19" s="140"/>
      <c r="G19" s="29" t="s">
        <v>232</v>
      </c>
      <c r="H19" s="2" t="s">
        <v>236</v>
      </c>
      <c r="I19" s="2" t="s">
        <v>237</v>
      </c>
      <c r="J19" s="2" t="s">
        <v>238</v>
      </c>
      <c r="K19" s="2" t="s">
        <v>23</v>
      </c>
      <c r="L19" s="2" t="s">
        <v>48</v>
      </c>
    </row>
    <row r="20" spans="1:49">
      <c r="B20" s="141">
        <v>1</v>
      </c>
      <c r="C20" s="142"/>
      <c r="D20" s="142"/>
      <c r="E20" s="142"/>
      <c r="F20" s="142"/>
      <c r="G20" s="36">
        <v>2</v>
      </c>
      <c r="H20" s="34">
        <v>3</v>
      </c>
      <c r="I20" s="34">
        <v>4</v>
      </c>
      <c r="J20" s="34">
        <v>5</v>
      </c>
      <c r="K20" s="34" t="s">
        <v>33</v>
      </c>
      <c r="L20" s="34" t="s">
        <v>34</v>
      </c>
    </row>
    <row r="21" spans="1:49" ht="15.75" customHeight="1">
      <c r="B21" s="138" t="s">
        <v>28</v>
      </c>
      <c r="C21" s="143"/>
      <c r="D21" s="143"/>
      <c r="E21" s="143"/>
      <c r="F21" s="143"/>
      <c r="G21" s="50">
        <v>0</v>
      </c>
      <c r="H21" s="51">
        <v>0</v>
      </c>
      <c r="I21" s="51">
        <v>0</v>
      </c>
      <c r="J21" s="51">
        <v>0</v>
      </c>
      <c r="K21" s="51">
        <v>0</v>
      </c>
      <c r="L21" s="51">
        <v>0</v>
      </c>
    </row>
    <row r="22" spans="1:49" ht="15.75">
      <c r="B22" s="138" t="s">
        <v>29</v>
      </c>
      <c r="C22" s="139"/>
      <c r="D22" s="139"/>
      <c r="E22" s="139"/>
      <c r="F22" s="139"/>
      <c r="G22" s="135">
        <v>0</v>
      </c>
      <c r="H22" s="51">
        <v>0</v>
      </c>
      <c r="I22" s="51">
        <v>0</v>
      </c>
      <c r="J22" s="51">
        <v>0</v>
      </c>
      <c r="K22" s="51">
        <v>0</v>
      </c>
      <c r="L22" s="51">
        <v>0</v>
      </c>
    </row>
    <row r="23" spans="1:49" ht="15" customHeight="1">
      <c r="B23" s="144" t="s">
        <v>49</v>
      </c>
      <c r="C23" s="145"/>
      <c r="D23" s="145"/>
      <c r="E23" s="145"/>
      <c r="F23" s="146"/>
      <c r="G23" s="52"/>
      <c r="H23" s="52">
        <v>0</v>
      </c>
      <c r="I23" s="52">
        <v>0</v>
      </c>
      <c r="J23" s="52">
        <v>0</v>
      </c>
      <c r="K23" s="57">
        <v>0</v>
      </c>
      <c r="L23" s="57">
        <v>0</v>
      </c>
    </row>
    <row r="24" spans="1:49" s="38" customFormat="1" ht="15" customHeight="1">
      <c r="A24"/>
      <c r="B24" s="138" t="s">
        <v>14</v>
      </c>
      <c r="C24" s="139"/>
      <c r="D24" s="139"/>
      <c r="E24" s="139"/>
      <c r="F24" s="139"/>
      <c r="G24" s="53">
        <v>11999.68</v>
      </c>
      <c r="H24" s="53">
        <v>23594</v>
      </c>
      <c r="I24" s="53">
        <v>23594</v>
      </c>
      <c r="J24" s="53">
        <v>23799.41</v>
      </c>
      <c r="K24" s="54">
        <f>J24/G24*100</f>
        <v>198.33370556548172</v>
      </c>
      <c r="L24" s="56">
        <f>J24/I24*100</f>
        <v>100.87060269560058</v>
      </c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</row>
    <row r="25" spans="1:49" s="38" customFormat="1" ht="15" customHeight="1">
      <c r="A25"/>
      <c r="B25" s="138" t="s">
        <v>52</v>
      </c>
      <c r="C25" s="139"/>
      <c r="D25" s="139"/>
      <c r="E25" s="139"/>
      <c r="F25" s="139"/>
      <c r="G25" s="53">
        <v>24540.98</v>
      </c>
      <c r="H25" s="53">
        <v>404</v>
      </c>
      <c r="I25" s="53">
        <v>404</v>
      </c>
      <c r="J25" s="53">
        <v>-245071.22</v>
      </c>
      <c r="K25" s="54">
        <f>J25/G25*100</f>
        <v>-998.62034849464044</v>
      </c>
      <c r="L25" s="56">
        <f>J25/I25*100</f>
        <v>-60661.19306930693</v>
      </c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</row>
    <row r="26" spans="1:49" s="45" customFormat="1" ht="15.75">
      <c r="A26" s="44"/>
      <c r="B26" s="144" t="s">
        <v>54</v>
      </c>
      <c r="C26" s="145"/>
      <c r="D26" s="145"/>
      <c r="E26" s="145"/>
      <c r="F26" s="146"/>
      <c r="G26" s="52">
        <f>G24-G25</f>
        <v>-12541.3</v>
      </c>
      <c r="H26" s="52">
        <f>H24-H25</f>
        <v>23190</v>
      </c>
      <c r="I26" s="52">
        <f>I24-I25</f>
        <v>23190</v>
      </c>
      <c r="J26" s="52">
        <f>J24-J25</f>
        <v>268870.63</v>
      </c>
      <c r="K26" s="54">
        <f>J26/G26*100</f>
        <v>-2143.8816550118408</v>
      </c>
      <c r="L26" s="57">
        <v>0</v>
      </c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4"/>
      <c r="AL26" s="44"/>
      <c r="AM26" s="44"/>
      <c r="AN26" s="44"/>
      <c r="AO26" s="44"/>
      <c r="AP26" s="44"/>
      <c r="AQ26" s="44"/>
      <c r="AR26" s="44"/>
      <c r="AS26" s="44"/>
      <c r="AT26" s="44"/>
      <c r="AU26" s="44"/>
      <c r="AV26" s="44"/>
      <c r="AW26" s="44"/>
    </row>
    <row r="27" spans="1:49" ht="15.75">
      <c r="B27" s="156" t="s">
        <v>55</v>
      </c>
      <c r="C27" s="156"/>
      <c r="D27" s="156"/>
      <c r="E27" s="156"/>
      <c r="F27" s="156"/>
      <c r="G27" s="52">
        <f>SUM(G16+G26)</f>
        <v>-1.8553691916167736E-10</v>
      </c>
      <c r="H27" s="52">
        <f t="shared" ref="H27:J27" si="2">SUM(H16+H26)</f>
        <v>0</v>
      </c>
      <c r="I27" s="52">
        <f t="shared" si="2"/>
        <v>0</v>
      </c>
      <c r="J27" s="52">
        <f t="shared" si="2"/>
        <v>1.1641532182693481E-10</v>
      </c>
      <c r="K27" s="55">
        <v>0</v>
      </c>
      <c r="L27" s="55">
        <v>0</v>
      </c>
    </row>
    <row r="29" spans="1:49"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</row>
    <row r="30" spans="1:49">
      <c r="B30" s="136"/>
      <c r="C30" s="136"/>
      <c r="D30" s="136"/>
      <c r="E30" s="136"/>
      <c r="F30" s="136"/>
      <c r="G30" s="136"/>
      <c r="H30" s="136"/>
      <c r="I30" s="136"/>
      <c r="J30" s="136"/>
      <c r="K30" s="136"/>
      <c r="L30" s="136"/>
    </row>
    <row r="31" spans="1:49" ht="15" customHeight="1">
      <c r="B31" s="136"/>
      <c r="C31" s="136"/>
      <c r="D31" s="136"/>
      <c r="E31" s="136"/>
      <c r="F31" s="136"/>
      <c r="G31" s="136"/>
      <c r="H31" s="136"/>
      <c r="I31" s="136"/>
      <c r="J31" s="136"/>
      <c r="K31" s="136"/>
      <c r="L31" s="136"/>
    </row>
    <row r="32" spans="1:49" ht="15" customHeight="1">
      <c r="B32" s="136"/>
      <c r="C32" s="136"/>
      <c r="D32" s="136"/>
      <c r="E32" s="136"/>
      <c r="F32" s="136"/>
      <c r="G32" s="136"/>
      <c r="H32" s="136"/>
      <c r="I32" s="136"/>
      <c r="J32" s="136"/>
      <c r="K32" s="136"/>
      <c r="L32" s="136"/>
    </row>
    <row r="33" spans="2:12" ht="36.75" customHeight="1">
      <c r="B33" s="136"/>
      <c r="C33" s="136"/>
      <c r="D33" s="136"/>
      <c r="E33" s="136"/>
      <c r="F33" s="136"/>
      <c r="G33" s="136"/>
      <c r="H33" s="136"/>
      <c r="I33" s="136"/>
      <c r="J33" s="136"/>
      <c r="K33" s="136"/>
      <c r="L33" s="136"/>
    </row>
    <row r="34" spans="2:12" ht="15" customHeight="1">
      <c r="B34" s="148"/>
      <c r="C34" s="148"/>
      <c r="D34" s="148"/>
      <c r="E34" s="148"/>
      <c r="F34" s="148"/>
      <c r="G34" s="148"/>
      <c r="H34" s="148"/>
      <c r="I34" s="148"/>
      <c r="J34" s="148"/>
      <c r="K34" s="148"/>
      <c r="L34" s="148"/>
    </row>
    <row r="35" spans="2:12">
      <c r="B35" s="148"/>
      <c r="C35" s="148"/>
      <c r="D35" s="148"/>
      <c r="E35" s="148"/>
      <c r="F35" s="148"/>
      <c r="G35" s="148"/>
      <c r="H35" s="148"/>
      <c r="I35" s="148"/>
      <c r="J35" s="148"/>
      <c r="K35" s="148"/>
      <c r="L35" s="148"/>
    </row>
  </sheetData>
  <mergeCells count="26">
    <mergeCell ref="B5:L5"/>
    <mergeCell ref="B3:L3"/>
    <mergeCell ref="B1:L1"/>
    <mergeCell ref="B32:L33"/>
    <mergeCell ref="B34:L35"/>
    <mergeCell ref="B12:F12"/>
    <mergeCell ref="B22:F22"/>
    <mergeCell ref="B10:F10"/>
    <mergeCell ref="B11:F11"/>
    <mergeCell ref="B8:F8"/>
    <mergeCell ref="B9:F9"/>
    <mergeCell ref="B27:F27"/>
    <mergeCell ref="B14:F14"/>
    <mergeCell ref="B16:F16"/>
    <mergeCell ref="B13:F13"/>
    <mergeCell ref="B30:L30"/>
    <mergeCell ref="B31:L31"/>
    <mergeCell ref="B7:F7"/>
    <mergeCell ref="B18:F18"/>
    <mergeCell ref="B24:F24"/>
    <mergeCell ref="B25:F25"/>
    <mergeCell ref="B19:F19"/>
    <mergeCell ref="B20:F20"/>
    <mergeCell ref="B21:F21"/>
    <mergeCell ref="B26:F26"/>
    <mergeCell ref="B23:F23"/>
  </mergeCells>
  <pageMargins left="0.7" right="0.7" top="0.75" bottom="0.75" header="0.3" footer="0.3"/>
  <pageSetup paperSize="9"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I116"/>
  <sheetViews>
    <sheetView topLeftCell="A27" zoomScaleNormal="100" workbookViewId="0">
      <selection activeCell="K44" sqref="K44"/>
    </sheetView>
  </sheetViews>
  <sheetFormatPr defaultRowHeight="15"/>
  <cols>
    <col min="1" max="1" width="7.85546875" customWidth="1"/>
    <col min="2" max="2" width="14.5703125" customWidth="1"/>
    <col min="3" max="3" width="42" customWidth="1"/>
    <col min="4" max="5" width="16.85546875" customWidth="1"/>
    <col min="6" max="6" width="18.140625" customWidth="1"/>
    <col min="7" max="8" width="18.7109375" customWidth="1"/>
    <col min="9" max="9" width="15.28515625" customWidth="1"/>
  </cols>
  <sheetData>
    <row r="2" spans="1:9" ht="15.75">
      <c r="C2" s="162" t="s">
        <v>174</v>
      </c>
      <c r="D2" s="162"/>
      <c r="E2" s="66"/>
    </row>
    <row r="4" spans="1:9" ht="15.75">
      <c r="A4" s="65" t="s">
        <v>173</v>
      </c>
      <c r="C4" s="162" t="s">
        <v>202</v>
      </c>
      <c r="D4" s="162"/>
      <c r="E4" s="66"/>
    </row>
    <row r="5" spans="1:9" ht="15.75">
      <c r="A5" s="163" t="s">
        <v>248</v>
      </c>
      <c r="B5" s="164"/>
      <c r="C5" s="164"/>
      <c r="D5" s="164"/>
      <c r="E5" s="164"/>
      <c r="F5" s="164"/>
      <c r="G5" s="164"/>
      <c r="H5" s="164"/>
    </row>
    <row r="7" spans="1:9" ht="51">
      <c r="A7" s="67" t="s">
        <v>172</v>
      </c>
      <c r="B7" s="67" t="s">
        <v>171</v>
      </c>
      <c r="C7" s="68" t="s">
        <v>170</v>
      </c>
      <c r="D7" s="69" t="s">
        <v>239</v>
      </c>
      <c r="E7" s="70" t="s">
        <v>240</v>
      </c>
      <c r="F7" s="71" t="s">
        <v>241</v>
      </c>
      <c r="G7" s="69" t="s">
        <v>245</v>
      </c>
      <c r="H7" s="69" t="s">
        <v>243</v>
      </c>
      <c r="I7" s="69" t="s">
        <v>244</v>
      </c>
    </row>
    <row r="8" spans="1:9">
      <c r="A8" s="159">
        <v>1</v>
      </c>
      <c r="B8" s="160"/>
      <c r="C8" s="161"/>
      <c r="D8" s="72">
        <v>2</v>
      </c>
      <c r="E8" s="72">
        <v>3</v>
      </c>
      <c r="F8" s="73">
        <v>4</v>
      </c>
      <c r="G8" s="74">
        <v>5</v>
      </c>
      <c r="H8" s="74" t="s">
        <v>33</v>
      </c>
      <c r="I8" s="75" t="s">
        <v>34</v>
      </c>
    </row>
    <row r="9" spans="1:9" ht="28.5" customHeight="1">
      <c r="A9" s="76">
        <v>6</v>
      </c>
      <c r="B9" s="76"/>
      <c r="C9" s="98" t="s">
        <v>169</v>
      </c>
      <c r="D9" s="82">
        <f>SUM(D10+D16+D19+D26)</f>
        <v>4618830.43</v>
      </c>
      <c r="E9" s="82">
        <f t="shared" ref="E9:F9" si="0">SUM(E10+E16+E19+E26+E32)</f>
        <v>4812460</v>
      </c>
      <c r="F9" s="82">
        <f t="shared" si="0"/>
        <v>4931610</v>
      </c>
      <c r="G9" s="82">
        <f>SUM(G10+G16+G19+G26+G32)</f>
        <v>4815544.33</v>
      </c>
      <c r="H9" s="82">
        <f t="shared" ref="H9:H31" si="1">G9/D9*100</f>
        <v>104.25895479345408</v>
      </c>
      <c r="I9" s="79">
        <f t="shared" ref="I9:I31" si="2">G9/F9*100</f>
        <v>97.646495363583085</v>
      </c>
    </row>
    <row r="10" spans="1:9" ht="28.5" customHeight="1">
      <c r="A10" s="76">
        <v>63</v>
      </c>
      <c r="B10" s="76"/>
      <c r="C10" s="125" t="s">
        <v>12</v>
      </c>
      <c r="D10" s="82">
        <f>D11+D13</f>
        <v>28092.720000000001</v>
      </c>
      <c r="E10" s="82">
        <f t="shared" ref="E10:G10" si="3">E11</f>
        <v>0</v>
      </c>
      <c r="F10" s="82">
        <f t="shared" si="3"/>
        <v>0</v>
      </c>
      <c r="G10" s="82">
        <f t="shared" si="3"/>
        <v>0</v>
      </c>
      <c r="H10" s="82">
        <f t="shared" ref="H10:H12" si="4">G10/D10*100</f>
        <v>0</v>
      </c>
      <c r="I10" s="79">
        <v>0</v>
      </c>
    </row>
    <row r="11" spans="1:9" ht="30" customHeight="1">
      <c r="A11" s="98">
        <v>634</v>
      </c>
      <c r="B11" s="76"/>
      <c r="C11" s="125" t="s">
        <v>214</v>
      </c>
      <c r="D11" s="82">
        <f t="shared" ref="D11" si="5">D12</f>
        <v>28092.720000000001</v>
      </c>
      <c r="E11" s="82">
        <f>E12+E15</f>
        <v>0</v>
      </c>
      <c r="F11" s="82">
        <f>F12+F15</f>
        <v>0</v>
      </c>
      <c r="G11" s="82">
        <f>G12</f>
        <v>0</v>
      </c>
      <c r="H11" s="82">
        <f t="shared" si="4"/>
        <v>0</v>
      </c>
      <c r="I11" s="79">
        <v>0</v>
      </c>
    </row>
    <row r="12" spans="1:9">
      <c r="A12" s="86"/>
      <c r="B12" s="77">
        <v>6341</v>
      </c>
      <c r="C12" s="126" t="s">
        <v>208</v>
      </c>
      <c r="D12" s="85">
        <v>28092.720000000001</v>
      </c>
      <c r="E12" s="104">
        <v>0</v>
      </c>
      <c r="F12" s="104">
        <v>0</v>
      </c>
      <c r="G12" s="85">
        <v>0</v>
      </c>
      <c r="H12" s="82">
        <f t="shared" si="4"/>
        <v>0</v>
      </c>
      <c r="I12" s="79">
        <v>0</v>
      </c>
    </row>
    <row r="13" spans="1:9" ht="28.5" customHeight="1">
      <c r="A13" s="76">
        <v>639</v>
      </c>
      <c r="B13" s="77"/>
      <c r="C13" s="98" t="s">
        <v>212</v>
      </c>
      <c r="D13" s="99">
        <f>D15+D14</f>
        <v>0</v>
      </c>
      <c r="E13" s="99">
        <f t="shared" ref="E13:F13" si="6">E15+E14</f>
        <v>0</v>
      </c>
      <c r="F13" s="99">
        <f t="shared" si="6"/>
        <v>0</v>
      </c>
      <c r="G13" s="99">
        <f>G15+G14</f>
        <v>0</v>
      </c>
      <c r="H13" s="82">
        <v>0</v>
      </c>
      <c r="I13" s="79">
        <v>0</v>
      </c>
    </row>
    <row r="14" spans="1:9" ht="28.5" customHeight="1">
      <c r="A14" s="76"/>
      <c r="B14" s="77">
        <v>6391</v>
      </c>
      <c r="C14" s="130" t="s">
        <v>213</v>
      </c>
      <c r="D14" s="78">
        <v>0</v>
      </c>
      <c r="E14" s="78">
        <v>0</v>
      </c>
      <c r="F14" s="78">
        <v>0</v>
      </c>
      <c r="G14" s="78">
        <v>0</v>
      </c>
      <c r="H14" s="82">
        <v>0</v>
      </c>
      <c r="I14" s="79">
        <v>0</v>
      </c>
    </row>
    <row r="15" spans="1:9">
      <c r="A15" s="86"/>
      <c r="B15" s="77">
        <v>6392</v>
      </c>
      <c r="C15" s="126" t="s">
        <v>209</v>
      </c>
      <c r="D15" s="78">
        <v>0</v>
      </c>
      <c r="E15" s="78">
        <v>0</v>
      </c>
      <c r="F15" s="78">
        <v>0</v>
      </c>
      <c r="G15" s="78">
        <v>0</v>
      </c>
      <c r="H15" s="82">
        <v>0</v>
      </c>
      <c r="I15" s="79">
        <v>0</v>
      </c>
    </row>
    <row r="16" spans="1:9" ht="45" customHeight="1">
      <c r="A16" s="76">
        <v>65</v>
      </c>
      <c r="B16" s="76"/>
      <c r="C16" s="98" t="s">
        <v>168</v>
      </c>
      <c r="D16" s="82">
        <f t="shared" ref="D16:F17" si="7">D17</f>
        <v>560858.26</v>
      </c>
      <c r="E16" s="82">
        <f t="shared" si="7"/>
        <v>580000</v>
      </c>
      <c r="F16" s="82">
        <f t="shared" si="7"/>
        <v>580000</v>
      </c>
      <c r="G16" s="82">
        <f>G17</f>
        <v>526610.21</v>
      </c>
      <c r="H16" s="82">
        <f t="shared" si="1"/>
        <v>93.893635443650226</v>
      </c>
      <c r="I16" s="79">
        <f t="shared" si="2"/>
        <v>90.794863793103445</v>
      </c>
    </row>
    <row r="17" spans="1:9">
      <c r="A17" s="98" t="s">
        <v>167</v>
      </c>
      <c r="B17" s="76"/>
      <c r="C17" s="98" t="s">
        <v>166</v>
      </c>
      <c r="D17" s="82">
        <f t="shared" si="7"/>
        <v>560858.26</v>
      </c>
      <c r="E17" s="82">
        <f t="shared" si="7"/>
        <v>580000</v>
      </c>
      <c r="F17" s="82">
        <f t="shared" si="7"/>
        <v>580000</v>
      </c>
      <c r="G17" s="82">
        <f>G18</f>
        <v>526610.21</v>
      </c>
      <c r="H17" s="82">
        <f t="shared" si="1"/>
        <v>93.893635443650226</v>
      </c>
      <c r="I17" s="79">
        <f t="shared" si="2"/>
        <v>90.794863793103445</v>
      </c>
    </row>
    <row r="18" spans="1:9">
      <c r="A18" s="86"/>
      <c r="B18" s="77" t="s">
        <v>165</v>
      </c>
      <c r="C18" s="77" t="s">
        <v>164</v>
      </c>
      <c r="D18" s="78">
        <v>560858.26</v>
      </c>
      <c r="E18" s="104">
        <v>580000</v>
      </c>
      <c r="F18" s="85">
        <v>580000</v>
      </c>
      <c r="G18" s="85">
        <v>526610.21</v>
      </c>
      <c r="H18" s="82">
        <f t="shared" si="1"/>
        <v>93.893635443650226</v>
      </c>
      <c r="I18" s="79">
        <f t="shared" si="2"/>
        <v>90.794863793103445</v>
      </c>
    </row>
    <row r="19" spans="1:9">
      <c r="A19" s="76">
        <v>66</v>
      </c>
      <c r="B19" s="76"/>
      <c r="C19" s="98" t="s">
        <v>163</v>
      </c>
      <c r="D19" s="82">
        <f>D20+D23</f>
        <v>91285.7</v>
      </c>
      <c r="E19" s="82">
        <f t="shared" ref="E19:F19" si="8">E20</f>
        <v>89298</v>
      </c>
      <c r="F19" s="82">
        <f t="shared" si="8"/>
        <v>89298</v>
      </c>
      <c r="G19" s="82">
        <f>G20</f>
        <v>89728.38</v>
      </c>
      <c r="H19" s="82">
        <f t="shared" si="1"/>
        <v>98.294015382475024</v>
      </c>
      <c r="I19" s="79">
        <f t="shared" si="2"/>
        <v>100.48195928240276</v>
      </c>
    </row>
    <row r="20" spans="1:9">
      <c r="A20" s="98">
        <v>661</v>
      </c>
      <c r="B20" s="76"/>
      <c r="C20" s="98" t="s">
        <v>162</v>
      </c>
      <c r="D20" s="82">
        <f t="shared" ref="D20:F20" si="9">D21+D22</f>
        <v>91285.7</v>
      </c>
      <c r="E20" s="82">
        <f t="shared" si="9"/>
        <v>89298</v>
      </c>
      <c r="F20" s="82">
        <f t="shared" si="9"/>
        <v>89298</v>
      </c>
      <c r="G20" s="82">
        <f>G21+G22</f>
        <v>89728.38</v>
      </c>
      <c r="H20" s="82">
        <f t="shared" si="1"/>
        <v>98.294015382475024</v>
      </c>
      <c r="I20" s="79">
        <f t="shared" si="2"/>
        <v>100.48195928240276</v>
      </c>
    </row>
    <row r="21" spans="1:9">
      <c r="A21" s="86"/>
      <c r="B21" s="77">
        <v>6614</v>
      </c>
      <c r="C21" s="77" t="s">
        <v>161</v>
      </c>
      <c r="D21" s="78">
        <v>67053.37</v>
      </c>
      <c r="E21" s="78">
        <v>64598</v>
      </c>
      <c r="F21" s="78">
        <v>64598</v>
      </c>
      <c r="G21" s="85">
        <v>65179.47</v>
      </c>
      <c r="H21" s="82">
        <f t="shared" si="1"/>
        <v>97.205360446462279</v>
      </c>
      <c r="I21" s="79">
        <f t="shared" si="2"/>
        <v>100.90013622712777</v>
      </c>
    </row>
    <row r="22" spans="1:9">
      <c r="A22" s="86"/>
      <c r="B22" s="77">
        <v>6615</v>
      </c>
      <c r="C22" s="77" t="s">
        <v>160</v>
      </c>
      <c r="D22" s="78">
        <v>24232.33</v>
      </c>
      <c r="E22" s="78">
        <v>24700</v>
      </c>
      <c r="F22" s="78">
        <v>24700</v>
      </c>
      <c r="G22" s="85">
        <v>24548.91</v>
      </c>
      <c r="H22" s="82">
        <f t="shared" si="1"/>
        <v>101.3064364838214</v>
      </c>
      <c r="I22" s="79">
        <f t="shared" si="2"/>
        <v>99.388299595141703</v>
      </c>
    </row>
    <row r="23" spans="1:9">
      <c r="A23" s="98">
        <v>663</v>
      </c>
      <c r="B23" s="77"/>
      <c r="C23" s="98" t="s">
        <v>219</v>
      </c>
      <c r="D23" s="99">
        <f>D24+D25</f>
        <v>0</v>
      </c>
      <c r="E23" s="99">
        <f t="shared" ref="E23:G23" si="10">E24+E25</f>
        <v>0</v>
      </c>
      <c r="F23" s="99">
        <f t="shared" si="10"/>
        <v>0</v>
      </c>
      <c r="G23" s="99">
        <f t="shared" si="10"/>
        <v>0</v>
      </c>
      <c r="H23" s="82">
        <v>0</v>
      </c>
      <c r="I23" s="79">
        <v>0</v>
      </c>
    </row>
    <row r="24" spans="1:9">
      <c r="A24" s="98"/>
      <c r="B24" s="77">
        <v>6631</v>
      </c>
      <c r="C24" s="77" t="s">
        <v>220</v>
      </c>
      <c r="D24" s="78">
        <v>0</v>
      </c>
      <c r="E24" s="78">
        <v>0</v>
      </c>
      <c r="F24" s="85">
        <v>0</v>
      </c>
      <c r="G24" s="85">
        <v>0</v>
      </c>
      <c r="H24" s="82">
        <v>0</v>
      </c>
      <c r="I24" s="79">
        <v>0</v>
      </c>
    </row>
    <row r="25" spans="1:9">
      <c r="A25" s="86"/>
      <c r="B25" s="77">
        <v>6632</v>
      </c>
      <c r="C25" s="77" t="s">
        <v>221</v>
      </c>
      <c r="D25" s="78">
        <v>0</v>
      </c>
      <c r="E25" s="78">
        <v>0</v>
      </c>
      <c r="F25" s="85">
        <v>0</v>
      </c>
      <c r="G25" s="85">
        <v>0</v>
      </c>
      <c r="H25" s="82">
        <v>0</v>
      </c>
      <c r="I25" s="79">
        <v>0</v>
      </c>
    </row>
    <row r="26" spans="1:9">
      <c r="A26" s="76">
        <v>67</v>
      </c>
      <c r="B26" s="77"/>
      <c r="C26" s="100" t="s">
        <v>159</v>
      </c>
      <c r="D26" s="82">
        <f t="shared" ref="D26:G27" si="11">D27</f>
        <v>3938593.75</v>
      </c>
      <c r="E26" s="82">
        <f t="shared" si="11"/>
        <v>4143162</v>
      </c>
      <c r="F26" s="82">
        <f t="shared" si="11"/>
        <v>4262312</v>
      </c>
      <c r="G26" s="82">
        <f t="shared" si="11"/>
        <v>4199205.74</v>
      </c>
      <c r="H26" s="82">
        <f t="shared" si="1"/>
        <v>106.61687918435356</v>
      </c>
      <c r="I26" s="79">
        <f t="shared" si="2"/>
        <v>98.519435930546621</v>
      </c>
    </row>
    <row r="27" spans="1:9">
      <c r="A27" s="98">
        <v>671</v>
      </c>
      <c r="B27" s="76"/>
      <c r="C27" s="100" t="s">
        <v>159</v>
      </c>
      <c r="D27" s="82">
        <f>D28+D29</f>
        <v>3938593.75</v>
      </c>
      <c r="E27" s="82">
        <f t="shared" si="11"/>
        <v>4143162</v>
      </c>
      <c r="F27" s="82">
        <f t="shared" si="11"/>
        <v>4262312</v>
      </c>
      <c r="G27" s="82">
        <f>G28+G29</f>
        <v>4199205.74</v>
      </c>
      <c r="H27" s="82">
        <f t="shared" si="1"/>
        <v>106.61687918435356</v>
      </c>
      <c r="I27" s="79">
        <f t="shared" si="2"/>
        <v>98.519435930546621</v>
      </c>
    </row>
    <row r="28" spans="1:9">
      <c r="A28" s="86"/>
      <c r="B28" s="77">
        <v>6711</v>
      </c>
      <c r="C28" s="77" t="s">
        <v>158</v>
      </c>
      <c r="D28" s="78">
        <v>3746522.3</v>
      </c>
      <c r="E28" s="78">
        <v>4143162</v>
      </c>
      <c r="F28" s="78">
        <v>4262312</v>
      </c>
      <c r="G28" s="85">
        <v>3996849.49</v>
      </c>
      <c r="H28" s="82">
        <f t="shared" si="1"/>
        <v>106.68158814909496</v>
      </c>
      <c r="I28" s="79">
        <f t="shared" si="2"/>
        <v>93.771865832440241</v>
      </c>
    </row>
    <row r="29" spans="1:9" ht="25.5">
      <c r="A29" s="86"/>
      <c r="B29" s="77">
        <v>6712</v>
      </c>
      <c r="C29" s="77" t="s">
        <v>222</v>
      </c>
      <c r="D29" s="78">
        <v>192071.45</v>
      </c>
      <c r="E29" s="78">
        <v>0</v>
      </c>
      <c r="F29" s="85">
        <v>0</v>
      </c>
      <c r="G29" s="85">
        <v>202356.25</v>
      </c>
      <c r="H29" s="82">
        <f t="shared" si="1"/>
        <v>105.3546740028255</v>
      </c>
      <c r="I29" s="79">
        <v>0</v>
      </c>
    </row>
    <row r="30" spans="1:9">
      <c r="A30" s="76" t="s">
        <v>157</v>
      </c>
      <c r="B30" s="98"/>
      <c r="C30" s="98" t="s">
        <v>203</v>
      </c>
      <c r="D30" s="82">
        <v>11999.68</v>
      </c>
      <c r="E30" s="82">
        <v>404</v>
      </c>
      <c r="F30" s="82">
        <v>404</v>
      </c>
      <c r="G30" s="82">
        <v>23799.41</v>
      </c>
      <c r="H30" s="82">
        <f t="shared" si="1"/>
        <v>198.33370556548172</v>
      </c>
      <c r="I30" s="79">
        <f t="shared" si="2"/>
        <v>5890.9430693069307</v>
      </c>
    </row>
    <row r="31" spans="1:9">
      <c r="A31" s="76" t="s">
        <v>156</v>
      </c>
      <c r="B31" s="76"/>
      <c r="C31" s="98" t="s">
        <v>155</v>
      </c>
      <c r="D31" s="99">
        <v>25540.98</v>
      </c>
      <c r="E31" s="82">
        <v>404</v>
      </c>
      <c r="F31" s="82">
        <v>404</v>
      </c>
      <c r="G31" s="82">
        <v>0</v>
      </c>
      <c r="H31" s="82">
        <f t="shared" si="1"/>
        <v>0</v>
      </c>
      <c r="I31" s="79">
        <f t="shared" si="2"/>
        <v>0</v>
      </c>
    </row>
    <row r="32" spans="1:9">
      <c r="A32" s="76"/>
      <c r="B32" s="76"/>
      <c r="C32" s="98"/>
      <c r="D32" s="99"/>
      <c r="E32" s="82"/>
      <c r="F32" s="82"/>
      <c r="G32" s="82"/>
      <c r="H32" s="82"/>
      <c r="I32" s="79"/>
    </row>
    <row r="33" spans="1:9" ht="51">
      <c r="A33" s="67" t="s">
        <v>172</v>
      </c>
      <c r="B33" s="67" t="s">
        <v>171</v>
      </c>
      <c r="C33" s="68" t="s">
        <v>170</v>
      </c>
      <c r="D33" s="69" t="s">
        <v>239</v>
      </c>
      <c r="E33" s="70" t="s">
        <v>240</v>
      </c>
      <c r="F33" s="71" t="s">
        <v>241</v>
      </c>
      <c r="G33" s="69" t="s">
        <v>245</v>
      </c>
      <c r="H33" s="69" t="s">
        <v>243</v>
      </c>
      <c r="I33" s="69" t="s">
        <v>244</v>
      </c>
    </row>
    <row r="34" spans="1:9">
      <c r="A34" s="159">
        <v>1</v>
      </c>
      <c r="B34" s="160"/>
      <c r="C34" s="161"/>
      <c r="D34" s="72">
        <v>2</v>
      </c>
      <c r="E34" s="72">
        <v>3</v>
      </c>
      <c r="F34" s="73">
        <v>4</v>
      </c>
      <c r="G34" s="74">
        <v>5</v>
      </c>
      <c r="H34" s="74" t="s">
        <v>33</v>
      </c>
      <c r="I34" s="75" t="s">
        <v>34</v>
      </c>
    </row>
    <row r="35" spans="1:9">
      <c r="A35" s="76">
        <v>3</v>
      </c>
      <c r="B35" s="76"/>
      <c r="C35" s="80" t="s">
        <v>154</v>
      </c>
      <c r="D35" s="82">
        <f>D36+D45+D77+D86+D91</f>
        <v>4414217.68</v>
      </c>
      <c r="E35" s="82">
        <f>E36+E45+E77+E86+E91</f>
        <v>4835650</v>
      </c>
      <c r="F35" s="82">
        <f>F36+F45+F77+F86+F91</f>
        <v>4954800</v>
      </c>
      <c r="G35" s="82">
        <f>G36+G45+G77+G86+G91</f>
        <v>4882058.71</v>
      </c>
      <c r="H35" s="82">
        <f t="shared" ref="H35:H43" si="12">G35/D35*100</f>
        <v>110.59850383273351</v>
      </c>
      <c r="I35" s="79">
        <f t="shared" ref="I35:I43" si="13">G35/F35*100</f>
        <v>98.531902599499475</v>
      </c>
    </row>
    <row r="36" spans="1:9">
      <c r="A36" s="76"/>
      <c r="B36" s="76"/>
      <c r="C36" s="80" t="s">
        <v>3</v>
      </c>
      <c r="D36" s="82">
        <f>D37+D40+D42</f>
        <v>2901372.61</v>
      </c>
      <c r="E36" s="82">
        <f>E37+E40+E42</f>
        <v>3195574</v>
      </c>
      <c r="F36" s="82">
        <f>F37+F40+F42</f>
        <v>3415574</v>
      </c>
      <c r="G36" s="82">
        <f>G37+G40+G42</f>
        <v>3398100.32</v>
      </c>
      <c r="H36" s="82">
        <f t="shared" si="12"/>
        <v>117.12043838450657</v>
      </c>
      <c r="I36" s="79">
        <f t="shared" si="13"/>
        <v>99.488411611049855</v>
      </c>
    </row>
    <row r="37" spans="1:9">
      <c r="A37" s="76">
        <v>31</v>
      </c>
      <c r="B37" s="76"/>
      <c r="C37" s="80" t="s">
        <v>153</v>
      </c>
      <c r="D37" s="82">
        <f>D38+D39</f>
        <v>2382304.04</v>
      </c>
      <c r="E37" s="82">
        <f>E38+E39</f>
        <v>2632700</v>
      </c>
      <c r="F37" s="82">
        <f>F38+F39</f>
        <v>2813200</v>
      </c>
      <c r="G37" s="82">
        <f>G38+G39</f>
        <v>2796444.38</v>
      </c>
      <c r="H37" s="82">
        <f t="shared" si="12"/>
        <v>117.38402542439546</v>
      </c>
      <c r="I37" s="79">
        <f t="shared" si="13"/>
        <v>99.404392862220959</v>
      </c>
    </row>
    <row r="38" spans="1:9">
      <c r="A38" s="80">
        <v>311</v>
      </c>
      <c r="B38" s="83" t="s">
        <v>152</v>
      </c>
      <c r="C38" s="83" t="s">
        <v>30</v>
      </c>
      <c r="D38" s="85">
        <v>2108659.7799999998</v>
      </c>
      <c r="E38" s="85">
        <v>2373037</v>
      </c>
      <c r="F38" s="192">
        <v>2539749</v>
      </c>
      <c r="G38" s="85">
        <v>2531042.2799999998</v>
      </c>
      <c r="H38" s="82">
        <f t="shared" si="12"/>
        <v>120.0308510650305</v>
      </c>
      <c r="I38" s="79">
        <f t="shared" si="13"/>
        <v>99.657181871121907</v>
      </c>
    </row>
    <row r="39" spans="1:9">
      <c r="A39" s="80"/>
      <c r="B39" s="83">
        <v>3114</v>
      </c>
      <c r="C39" s="83" t="s">
        <v>151</v>
      </c>
      <c r="D39" s="85">
        <v>273644.26</v>
      </c>
      <c r="E39" s="85">
        <v>259663</v>
      </c>
      <c r="F39" s="192">
        <v>273451</v>
      </c>
      <c r="G39" s="85">
        <v>265402.09999999998</v>
      </c>
      <c r="H39" s="82">
        <f t="shared" si="12"/>
        <v>96.988001867826483</v>
      </c>
      <c r="I39" s="79">
        <f t="shared" si="13"/>
        <v>97.056547608163797</v>
      </c>
    </row>
    <row r="40" spans="1:9">
      <c r="A40" s="86"/>
      <c r="B40" s="76"/>
      <c r="C40" s="80" t="s">
        <v>149</v>
      </c>
      <c r="D40" s="82">
        <f>D41</f>
        <v>128260.5</v>
      </c>
      <c r="E40" s="82">
        <f>E41</f>
        <v>132115</v>
      </c>
      <c r="F40" s="82">
        <f>F41</f>
        <v>139615</v>
      </c>
      <c r="G40" s="82">
        <f>G41</f>
        <v>139599.71</v>
      </c>
      <c r="H40" s="82">
        <f t="shared" si="12"/>
        <v>108.84076547339203</v>
      </c>
      <c r="I40" s="79">
        <f t="shared" si="13"/>
        <v>99.989048454678937</v>
      </c>
    </row>
    <row r="41" spans="1:9">
      <c r="A41" s="80">
        <v>312</v>
      </c>
      <c r="B41" s="83" t="s">
        <v>150</v>
      </c>
      <c r="C41" s="83" t="s">
        <v>149</v>
      </c>
      <c r="D41" s="84">
        <v>128260.5</v>
      </c>
      <c r="E41" s="85">
        <v>132115</v>
      </c>
      <c r="F41" s="192">
        <v>139615</v>
      </c>
      <c r="G41" s="85">
        <v>139599.71</v>
      </c>
      <c r="H41" s="82">
        <f t="shared" si="12"/>
        <v>108.84076547339203</v>
      </c>
      <c r="I41" s="79">
        <f t="shared" si="13"/>
        <v>99.989048454678937</v>
      </c>
    </row>
    <row r="42" spans="1:9">
      <c r="A42" s="80"/>
      <c r="B42" s="76"/>
      <c r="C42" s="80" t="s">
        <v>148</v>
      </c>
      <c r="D42" s="82">
        <f>D43+D44</f>
        <v>390808.07</v>
      </c>
      <c r="E42" s="82">
        <f>E43+E44</f>
        <v>430759</v>
      </c>
      <c r="F42" s="82">
        <f>F43+F44</f>
        <v>462759</v>
      </c>
      <c r="G42" s="82">
        <f>G43+G44</f>
        <v>462056.23</v>
      </c>
      <c r="H42" s="82">
        <f t="shared" si="12"/>
        <v>118.23098484122909</v>
      </c>
      <c r="I42" s="79">
        <f t="shared" si="13"/>
        <v>99.848134774256152</v>
      </c>
    </row>
    <row r="43" spans="1:9">
      <c r="A43" s="80">
        <v>313</v>
      </c>
      <c r="B43" s="83" t="s">
        <v>147</v>
      </c>
      <c r="C43" s="83" t="s">
        <v>146</v>
      </c>
      <c r="D43" s="84">
        <v>390808.07</v>
      </c>
      <c r="E43" s="85">
        <v>430759</v>
      </c>
      <c r="F43" s="192">
        <v>462759</v>
      </c>
      <c r="G43" s="85">
        <v>462056.23</v>
      </c>
      <c r="H43" s="82">
        <f t="shared" si="12"/>
        <v>118.23098484122909</v>
      </c>
      <c r="I43" s="79">
        <f t="shared" si="13"/>
        <v>99.848134774256152</v>
      </c>
    </row>
    <row r="44" spans="1:9" ht="25.5">
      <c r="A44" s="80"/>
      <c r="B44" s="83" t="s">
        <v>145</v>
      </c>
      <c r="C44" s="83" t="s">
        <v>144</v>
      </c>
      <c r="D44" s="84">
        <f>'[1]STRANA 2'!F31</f>
        <v>0</v>
      </c>
      <c r="E44" s="85">
        <v>0</v>
      </c>
      <c r="F44" s="85">
        <v>0</v>
      </c>
      <c r="G44" s="85">
        <v>0</v>
      </c>
      <c r="H44" s="82">
        <v>0</v>
      </c>
      <c r="I44" s="79">
        <v>0</v>
      </c>
    </row>
    <row r="45" spans="1:9">
      <c r="A45" s="76">
        <v>32</v>
      </c>
      <c r="B45" s="76"/>
      <c r="C45" s="80" t="s">
        <v>9</v>
      </c>
      <c r="D45" s="82">
        <f>D46+D50+D57+D67+D69</f>
        <v>1393016.22</v>
      </c>
      <c r="E45" s="82">
        <f>E46+E50+E57+E67+E69</f>
        <v>1531966</v>
      </c>
      <c r="F45" s="82">
        <f>F46+F50+F57+F67+F69</f>
        <v>1462966</v>
      </c>
      <c r="G45" s="82">
        <f>G46+G50+G57+G67+G69</f>
        <v>1396875.2200000002</v>
      </c>
      <c r="H45" s="82">
        <f t="shared" ref="H45:H61" si="14">G45/D45*100</f>
        <v>100.27702477147038</v>
      </c>
      <c r="I45" s="79">
        <f t="shared" ref="I45:I61" si="15">G45/F45*100</f>
        <v>95.482411758031304</v>
      </c>
    </row>
    <row r="46" spans="1:9">
      <c r="A46" s="80" t="s">
        <v>143</v>
      </c>
      <c r="B46" s="76"/>
      <c r="C46" s="80" t="s">
        <v>31</v>
      </c>
      <c r="D46" s="82">
        <f>SUM(D47:D49)</f>
        <v>83138.91</v>
      </c>
      <c r="E46" s="82">
        <f>SUM(E47:E49)</f>
        <v>94421</v>
      </c>
      <c r="F46" s="82">
        <f>SUM(F47:F49)</f>
        <v>94421</v>
      </c>
      <c r="G46" s="82">
        <f>SUM(G47:G49)</f>
        <v>86324.599999999991</v>
      </c>
      <c r="H46" s="82">
        <f t="shared" si="14"/>
        <v>103.8317678208675</v>
      </c>
      <c r="I46" s="79">
        <f t="shared" si="15"/>
        <v>91.425212611601225</v>
      </c>
    </row>
    <row r="47" spans="1:9">
      <c r="A47" s="30"/>
      <c r="B47" s="83" t="s">
        <v>142</v>
      </c>
      <c r="C47" s="83" t="s">
        <v>32</v>
      </c>
      <c r="D47" s="85">
        <v>3871.22</v>
      </c>
      <c r="E47" s="85">
        <v>1792</v>
      </c>
      <c r="F47" s="85">
        <v>1792</v>
      </c>
      <c r="G47" s="85">
        <v>3989.93</v>
      </c>
      <c r="H47" s="82">
        <f t="shared" si="14"/>
        <v>103.06647516803488</v>
      </c>
      <c r="I47" s="79">
        <f t="shared" si="15"/>
        <v>222.65234375</v>
      </c>
    </row>
    <row r="48" spans="1:9" ht="18" customHeight="1">
      <c r="A48" s="30"/>
      <c r="B48" s="83" t="s">
        <v>141</v>
      </c>
      <c r="C48" s="83" t="s">
        <v>140</v>
      </c>
      <c r="D48" s="85">
        <v>77244.69</v>
      </c>
      <c r="E48" s="85">
        <v>88913</v>
      </c>
      <c r="F48" s="85">
        <v>88913</v>
      </c>
      <c r="G48" s="85">
        <v>78883.17</v>
      </c>
      <c r="H48" s="82">
        <f t="shared" si="14"/>
        <v>102.12115551243717</v>
      </c>
      <c r="I48" s="79">
        <f t="shared" si="15"/>
        <v>88.719501085330592</v>
      </c>
    </row>
    <row r="49" spans="1:9">
      <c r="A49" s="86"/>
      <c r="B49" s="83" t="s">
        <v>139</v>
      </c>
      <c r="C49" s="83" t="s">
        <v>138</v>
      </c>
      <c r="D49" s="85">
        <v>2023</v>
      </c>
      <c r="E49" s="85">
        <v>3716</v>
      </c>
      <c r="F49" s="85">
        <v>3716</v>
      </c>
      <c r="G49" s="85">
        <v>3451.5</v>
      </c>
      <c r="H49" s="82">
        <f t="shared" si="14"/>
        <v>170.61295106277805</v>
      </c>
      <c r="I49" s="79">
        <f t="shared" si="15"/>
        <v>92.882131324004305</v>
      </c>
    </row>
    <row r="50" spans="1:9">
      <c r="A50" s="80" t="s">
        <v>137</v>
      </c>
      <c r="B50" s="76"/>
      <c r="C50" s="80" t="s">
        <v>136</v>
      </c>
      <c r="D50" s="82">
        <f>SUM(D51:D56)</f>
        <v>1101162.96</v>
      </c>
      <c r="E50" s="82">
        <f>SUM(E51:E56)</f>
        <v>1196079</v>
      </c>
      <c r="F50" s="82">
        <f>SUM(F51:F56)</f>
        <v>1127079</v>
      </c>
      <c r="G50" s="82">
        <f>SUM(G51:G56)</f>
        <v>1048492.93</v>
      </c>
      <c r="H50" s="82">
        <f t="shared" si="14"/>
        <v>95.216872351027874</v>
      </c>
      <c r="I50" s="79">
        <f t="shared" si="15"/>
        <v>93.027456815360779</v>
      </c>
    </row>
    <row r="51" spans="1:9">
      <c r="A51" s="86"/>
      <c r="B51" s="83" t="s">
        <v>135</v>
      </c>
      <c r="C51" s="83" t="s">
        <v>134</v>
      </c>
      <c r="D51" s="85">
        <v>97313.94</v>
      </c>
      <c r="E51" s="85">
        <v>91472</v>
      </c>
      <c r="F51" s="85">
        <v>91472</v>
      </c>
      <c r="G51" s="85">
        <v>101171.27</v>
      </c>
      <c r="H51" s="82">
        <f t="shared" si="14"/>
        <v>103.96380004755743</v>
      </c>
      <c r="I51" s="79">
        <f t="shared" si="15"/>
        <v>110.60353988105651</v>
      </c>
    </row>
    <row r="52" spans="1:9">
      <c r="A52" s="86"/>
      <c r="B52" s="83">
        <v>3222</v>
      </c>
      <c r="C52" s="83" t="s">
        <v>133</v>
      </c>
      <c r="D52" s="85">
        <v>652186.34</v>
      </c>
      <c r="E52" s="85">
        <v>639603</v>
      </c>
      <c r="F52" s="85">
        <v>630603</v>
      </c>
      <c r="G52" s="85">
        <v>621520.81000000006</v>
      </c>
      <c r="H52" s="82">
        <f t="shared" si="14"/>
        <v>95.298041660915516</v>
      </c>
      <c r="I52" s="79">
        <f t="shared" si="15"/>
        <v>98.559761054102196</v>
      </c>
    </row>
    <row r="53" spans="1:9">
      <c r="A53" s="80"/>
      <c r="B53" s="83" t="s">
        <v>132</v>
      </c>
      <c r="C53" s="83" t="s">
        <v>131</v>
      </c>
      <c r="D53" s="85">
        <v>238505.72</v>
      </c>
      <c r="E53" s="85">
        <v>378385</v>
      </c>
      <c r="F53" s="85">
        <v>318385</v>
      </c>
      <c r="G53" s="85">
        <v>223857.47</v>
      </c>
      <c r="H53" s="82">
        <f t="shared" si="14"/>
        <v>93.858323397862321</v>
      </c>
      <c r="I53" s="79">
        <f t="shared" si="15"/>
        <v>70.310306704147493</v>
      </c>
    </row>
    <row r="54" spans="1:9" ht="18" customHeight="1">
      <c r="A54" s="86"/>
      <c r="B54" s="83">
        <v>3224</v>
      </c>
      <c r="C54" s="83" t="s">
        <v>130</v>
      </c>
      <c r="D54" s="85">
        <v>29597.200000000001</v>
      </c>
      <c r="E54" s="85">
        <v>27963</v>
      </c>
      <c r="F54" s="85">
        <v>27963</v>
      </c>
      <c r="G54" s="85">
        <v>29684.7</v>
      </c>
      <c r="H54" s="82">
        <f t="shared" si="14"/>
        <v>100.29563607368263</v>
      </c>
      <c r="I54" s="79">
        <f t="shared" si="15"/>
        <v>106.15706469262956</v>
      </c>
    </row>
    <row r="55" spans="1:9">
      <c r="A55" s="86"/>
      <c r="B55" s="83" t="s">
        <v>129</v>
      </c>
      <c r="C55" s="83" t="s">
        <v>128</v>
      </c>
      <c r="D55" s="85">
        <v>67074.649999999994</v>
      </c>
      <c r="E55" s="85">
        <v>44616</v>
      </c>
      <c r="F55" s="85">
        <v>44616</v>
      </c>
      <c r="G55" s="85">
        <v>56133.01</v>
      </c>
      <c r="H55" s="82">
        <f t="shared" si="14"/>
        <v>83.687369222202435</v>
      </c>
      <c r="I55" s="79">
        <f t="shared" si="15"/>
        <v>125.81363188093957</v>
      </c>
    </row>
    <row r="56" spans="1:9">
      <c r="A56" s="86"/>
      <c r="B56" s="83">
        <v>3227</v>
      </c>
      <c r="C56" s="83" t="s">
        <v>127</v>
      </c>
      <c r="D56" s="85">
        <v>16485.11</v>
      </c>
      <c r="E56" s="85">
        <v>14040</v>
      </c>
      <c r="F56" s="85">
        <v>14040</v>
      </c>
      <c r="G56" s="85">
        <v>16125.67</v>
      </c>
      <c r="H56" s="82">
        <f t="shared" si="14"/>
        <v>97.819608119084435</v>
      </c>
      <c r="I56" s="79">
        <f t="shared" si="15"/>
        <v>114.85519943019943</v>
      </c>
    </row>
    <row r="57" spans="1:9">
      <c r="A57" s="80" t="s">
        <v>126</v>
      </c>
      <c r="B57" s="76"/>
      <c r="C57" s="80" t="s">
        <v>125</v>
      </c>
      <c r="D57" s="82">
        <f>SUM(D58:D66)</f>
        <v>202588.25000000003</v>
      </c>
      <c r="E57" s="82">
        <f>SUM(E58:E66)</f>
        <v>235325</v>
      </c>
      <c r="F57" s="82">
        <f>SUM(F58:F66)</f>
        <v>235325</v>
      </c>
      <c r="G57" s="82">
        <f>SUM(G58:G66)</f>
        <v>256422.83</v>
      </c>
      <c r="H57" s="82">
        <f t="shared" si="14"/>
        <v>126.57339702574062</v>
      </c>
      <c r="I57" s="79">
        <f t="shared" si="15"/>
        <v>108.96540104111334</v>
      </c>
    </row>
    <row r="58" spans="1:9">
      <c r="A58" s="86"/>
      <c r="B58" s="83" t="s">
        <v>124</v>
      </c>
      <c r="C58" s="83" t="s">
        <v>123</v>
      </c>
      <c r="D58" s="85">
        <v>11416.37</v>
      </c>
      <c r="E58" s="85">
        <v>12560</v>
      </c>
      <c r="F58" s="85">
        <v>12560</v>
      </c>
      <c r="G58" s="85">
        <v>11744.7</v>
      </c>
      <c r="H58" s="82">
        <f t="shared" si="14"/>
        <v>102.8759579446006</v>
      </c>
      <c r="I58" s="79">
        <f t="shared" si="15"/>
        <v>93.508757961783445</v>
      </c>
    </row>
    <row r="59" spans="1:9">
      <c r="A59" s="80"/>
      <c r="B59" s="83" t="s">
        <v>122</v>
      </c>
      <c r="C59" s="83" t="s">
        <v>121</v>
      </c>
      <c r="D59" s="85">
        <v>90775.25</v>
      </c>
      <c r="E59" s="85">
        <v>92643</v>
      </c>
      <c r="F59" s="85">
        <v>92643</v>
      </c>
      <c r="G59" s="85">
        <v>127315.52</v>
      </c>
      <c r="H59" s="82">
        <f t="shared" si="14"/>
        <v>140.25356030415782</v>
      </c>
      <c r="I59" s="79">
        <f t="shared" si="15"/>
        <v>137.42594691449975</v>
      </c>
    </row>
    <row r="60" spans="1:9">
      <c r="A60" s="86"/>
      <c r="B60" s="83" t="s">
        <v>120</v>
      </c>
      <c r="C60" s="83" t="s">
        <v>119</v>
      </c>
      <c r="D60" s="85">
        <v>4414.3500000000004</v>
      </c>
      <c r="E60" s="85">
        <v>3835</v>
      </c>
      <c r="F60" s="85">
        <v>3835</v>
      </c>
      <c r="G60" s="85">
        <v>3477.58</v>
      </c>
      <c r="H60" s="82">
        <f t="shared" si="14"/>
        <v>78.77898218310736</v>
      </c>
      <c r="I60" s="79">
        <f t="shared" si="15"/>
        <v>90.680052151238584</v>
      </c>
    </row>
    <row r="61" spans="1:9">
      <c r="A61" s="86"/>
      <c r="B61" s="83" t="s">
        <v>118</v>
      </c>
      <c r="C61" s="83" t="s">
        <v>117</v>
      </c>
      <c r="D61" s="85">
        <v>85937.9</v>
      </c>
      <c r="E61" s="85">
        <v>98470</v>
      </c>
      <c r="F61" s="85">
        <v>98470</v>
      </c>
      <c r="G61" s="85">
        <v>96267.839999999997</v>
      </c>
      <c r="H61" s="82">
        <f t="shared" si="14"/>
        <v>112.02023786943829</v>
      </c>
      <c r="I61" s="79">
        <f t="shared" si="15"/>
        <v>97.763623438610736</v>
      </c>
    </row>
    <row r="62" spans="1:9">
      <c r="A62" s="86"/>
      <c r="B62" s="83" t="s">
        <v>116</v>
      </c>
      <c r="C62" s="83" t="s">
        <v>115</v>
      </c>
      <c r="D62" s="85">
        <v>0</v>
      </c>
      <c r="E62" s="85">
        <v>0</v>
      </c>
      <c r="F62" s="85">
        <v>0</v>
      </c>
      <c r="G62" s="85">
        <v>0</v>
      </c>
      <c r="H62" s="82">
        <v>0</v>
      </c>
      <c r="I62" s="79">
        <v>0</v>
      </c>
    </row>
    <row r="63" spans="1:9">
      <c r="A63" s="86"/>
      <c r="B63" s="83">
        <v>3236</v>
      </c>
      <c r="C63" s="83" t="s">
        <v>114</v>
      </c>
      <c r="D63" s="85">
        <v>4909.2</v>
      </c>
      <c r="E63" s="85">
        <v>14325</v>
      </c>
      <c r="F63" s="85">
        <v>14325</v>
      </c>
      <c r="G63" s="85">
        <v>7679.53</v>
      </c>
      <c r="H63" s="82">
        <f>G63/D63*100</f>
        <v>156.43139411716777</v>
      </c>
      <c r="I63" s="79">
        <f>G63/F63*100</f>
        <v>53.609284467713778</v>
      </c>
    </row>
    <row r="64" spans="1:9">
      <c r="A64" s="86"/>
      <c r="B64" s="83" t="s">
        <v>113</v>
      </c>
      <c r="C64" s="83" t="s">
        <v>112</v>
      </c>
      <c r="D64" s="85">
        <v>1480.42</v>
      </c>
      <c r="E64" s="85">
        <v>8327</v>
      </c>
      <c r="F64" s="85">
        <v>8327</v>
      </c>
      <c r="G64" s="85">
        <v>4625</v>
      </c>
      <c r="H64" s="82">
        <v>0</v>
      </c>
      <c r="I64" s="79">
        <f>G64/F64*100</f>
        <v>55.542212081181695</v>
      </c>
    </row>
    <row r="65" spans="1:9">
      <c r="A65" s="86"/>
      <c r="B65" s="83">
        <v>3238</v>
      </c>
      <c r="C65" s="83" t="s">
        <v>111</v>
      </c>
      <c r="D65" s="85">
        <v>190</v>
      </c>
      <c r="E65" s="85">
        <v>740</v>
      </c>
      <c r="F65" s="85">
        <v>740</v>
      </c>
      <c r="G65" s="85">
        <v>1038.75</v>
      </c>
      <c r="H65" s="82">
        <f>G65/D65*100</f>
        <v>546.71052631578948</v>
      </c>
      <c r="I65" s="79">
        <f>G65/F65*100</f>
        <v>140.37162162162161</v>
      </c>
    </row>
    <row r="66" spans="1:9">
      <c r="A66" s="86"/>
      <c r="B66" s="83" t="s">
        <v>110</v>
      </c>
      <c r="C66" s="83" t="s">
        <v>109</v>
      </c>
      <c r="D66" s="85">
        <v>3464.76</v>
      </c>
      <c r="E66" s="85">
        <v>4425</v>
      </c>
      <c r="F66" s="85">
        <v>4425</v>
      </c>
      <c r="G66" s="85">
        <v>4273.91</v>
      </c>
      <c r="H66" s="82">
        <f>G66/D66*100</f>
        <v>123.35370992507417</v>
      </c>
      <c r="I66" s="79">
        <f>G66/F66*100</f>
        <v>96.585536723163841</v>
      </c>
    </row>
    <row r="67" spans="1:9">
      <c r="A67" s="76">
        <v>324</v>
      </c>
      <c r="B67" s="80"/>
      <c r="C67" s="80" t="s">
        <v>108</v>
      </c>
      <c r="D67" s="81">
        <f>'[1]STRANA 2'!F54</f>
        <v>0</v>
      </c>
      <c r="E67" s="82">
        <f>E68</f>
        <v>0</v>
      </c>
      <c r="F67" s="82">
        <f>F68</f>
        <v>0</v>
      </c>
      <c r="G67" s="82">
        <f>G68</f>
        <v>0</v>
      </c>
      <c r="H67" s="82">
        <v>0</v>
      </c>
      <c r="I67" s="79">
        <v>0</v>
      </c>
    </row>
    <row r="68" spans="1:9">
      <c r="A68" s="76"/>
      <c r="B68" s="83">
        <v>3241</v>
      </c>
      <c r="C68" s="83" t="s">
        <v>108</v>
      </c>
      <c r="D68" s="84">
        <f>'[1]STRANA 2'!F55</f>
        <v>0</v>
      </c>
      <c r="E68" s="85">
        <v>0</v>
      </c>
      <c r="F68" s="85">
        <v>0</v>
      </c>
      <c r="G68" s="85">
        <v>0</v>
      </c>
      <c r="H68" s="82">
        <v>0</v>
      </c>
      <c r="I68" s="79">
        <v>0</v>
      </c>
    </row>
    <row r="69" spans="1:9">
      <c r="A69" s="80" t="s">
        <v>107</v>
      </c>
      <c r="B69" s="76"/>
      <c r="C69" s="80" t="s">
        <v>95</v>
      </c>
      <c r="D69" s="82">
        <f>SUM(D70:D76)</f>
        <v>6126.1</v>
      </c>
      <c r="E69" s="82">
        <f>SUM(E70:E76)</f>
        <v>6141</v>
      </c>
      <c r="F69" s="82">
        <f>SUM(F70:F76)</f>
        <v>6141</v>
      </c>
      <c r="G69" s="82">
        <f>SUM(G70:G76)</f>
        <v>5634.8600000000006</v>
      </c>
      <c r="H69" s="82">
        <f>G69/D69*100</f>
        <v>91.98119521392077</v>
      </c>
      <c r="I69" s="79">
        <f>G69/F69*100</f>
        <v>91.758019866471258</v>
      </c>
    </row>
    <row r="70" spans="1:9" ht="25.5">
      <c r="A70" s="86"/>
      <c r="B70" s="83" t="s">
        <v>106</v>
      </c>
      <c r="C70" s="83" t="s">
        <v>105</v>
      </c>
      <c r="D70" s="85">
        <v>1406.83</v>
      </c>
      <c r="E70" s="85">
        <v>1963</v>
      </c>
      <c r="F70" s="85">
        <v>1963</v>
      </c>
      <c r="G70" s="85">
        <v>1070.01</v>
      </c>
      <c r="H70" s="82">
        <v>0</v>
      </c>
      <c r="I70" s="79">
        <f>G70/F70*100</f>
        <v>54.508914926133464</v>
      </c>
    </row>
    <row r="71" spans="1:9">
      <c r="A71" s="80"/>
      <c r="B71" s="83" t="s">
        <v>104</v>
      </c>
      <c r="C71" s="83" t="s">
        <v>103</v>
      </c>
      <c r="D71" s="85">
        <v>1138.56</v>
      </c>
      <c r="E71" s="85">
        <v>1590</v>
      </c>
      <c r="F71" s="85">
        <v>1590</v>
      </c>
      <c r="G71" s="85">
        <v>1147.28</v>
      </c>
      <c r="H71" s="82">
        <f>G71/D71*100</f>
        <v>100.76587970770096</v>
      </c>
      <c r="I71" s="79">
        <f>G71/F71*100</f>
        <v>72.155974842767293</v>
      </c>
    </row>
    <row r="72" spans="1:9">
      <c r="A72" s="86"/>
      <c r="B72" s="83" t="s">
        <v>102</v>
      </c>
      <c r="C72" s="83" t="s">
        <v>101</v>
      </c>
      <c r="D72" s="85">
        <v>0</v>
      </c>
      <c r="E72" s="85">
        <v>0</v>
      </c>
      <c r="F72" s="85">
        <v>0</v>
      </c>
      <c r="G72" s="85">
        <v>0</v>
      </c>
      <c r="H72" s="82">
        <v>0</v>
      </c>
      <c r="I72" s="79">
        <v>0</v>
      </c>
    </row>
    <row r="73" spans="1:9">
      <c r="A73" s="86"/>
      <c r="B73" s="83" t="s">
        <v>100</v>
      </c>
      <c r="C73" s="83" t="s">
        <v>99</v>
      </c>
      <c r="D73" s="85">
        <v>0</v>
      </c>
      <c r="E73" s="85">
        <v>0</v>
      </c>
      <c r="F73" s="85">
        <v>0</v>
      </c>
      <c r="G73" s="85">
        <v>0</v>
      </c>
      <c r="H73" s="82">
        <v>0</v>
      </c>
      <c r="I73" s="79">
        <v>0</v>
      </c>
    </row>
    <row r="74" spans="1:9">
      <c r="A74" s="86"/>
      <c r="B74" s="83">
        <v>3295</v>
      </c>
      <c r="C74" s="83" t="s">
        <v>98</v>
      </c>
      <c r="D74" s="85">
        <v>53.1</v>
      </c>
      <c r="E74" s="85">
        <v>0</v>
      </c>
      <c r="F74" s="85">
        <v>0</v>
      </c>
      <c r="G74" s="85">
        <v>127.44</v>
      </c>
      <c r="H74" s="82">
        <v>0</v>
      </c>
      <c r="I74" s="79">
        <v>0</v>
      </c>
    </row>
    <row r="75" spans="1:9">
      <c r="A75" s="86"/>
      <c r="B75" s="83">
        <v>3296</v>
      </c>
      <c r="C75" s="83" t="s">
        <v>97</v>
      </c>
      <c r="D75" s="85">
        <v>0</v>
      </c>
      <c r="E75" s="85">
        <v>0</v>
      </c>
      <c r="F75" s="85">
        <v>0</v>
      </c>
      <c r="G75" s="85">
        <v>0</v>
      </c>
      <c r="H75" s="82">
        <v>0</v>
      </c>
      <c r="I75" s="79">
        <v>0</v>
      </c>
    </row>
    <row r="76" spans="1:9">
      <c r="A76" s="86"/>
      <c r="B76" s="83" t="s">
        <v>96</v>
      </c>
      <c r="C76" s="83" t="s">
        <v>95</v>
      </c>
      <c r="D76" s="85">
        <v>3527.61</v>
      </c>
      <c r="E76" s="85">
        <v>2588</v>
      </c>
      <c r="F76" s="85">
        <v>2588</v>
      </c>
      <c r="G76" s="85">
        <v>3290.13</v>
      </c>
      <c r="H76" s="82">
        <f>G76/D76*100</f>
        <v>93.267963295262234</v>
      </c>
      <c r="I76" s="79">
        <f>G76/F76*100</f>
        <v>127.13021638330757</v>
      </c>
    </row>
    <row r="77" spans="1:9">
      <c r="A77" s="76">
        <v>34</v>
      </c>
      <c r="B77" s="76"/>
      <c r="C77" s="80" t="s">
        <v>94</v>
      </c>
      <c r="D77" s="82">
        <f>D78+D81</f>
        <v>3814.51</v>
      </c>
      <c r="E77" s="82">
        <f>E78+E81</f>
        <v>4250</v>
      </c>
      <c r="F77" s="82">
        <f>F78+F81</f>
        <v>4250</v>
      </c>
      <c r="G77" s="82">
        <f>G78+G81</f>
        <v>3845.06</v>
      </c>
      <c r="H77" s="82">
        <f>G77/D77*100</f>
        <v>100.80088923610109</v>
      </c>
      <c r="I77" s="79">
        <f>G77/F77*100</f>
        <v>90.471999999999994</v>
      </c>
    </row>
    <row r="78" spans="1:9">
      <c r="A78" s="86"/>
      <c r="B78" s="76"/>
      <c r="C78" s="80" t="s">
        <v>93</v>
      </c>
      <c r="D78" s="82">
        <f>D79+D80</f>
        <v>0</v>
      </c>
      <c r="E78" s="82">
        <f>E79+E80</f>
        <v>0</v>
      </c>
      <c r="F78" s="82">
        <f>F79+F80</f>
        <v>0</v>
      </c>
      <c r="G78" s="82">
        <f>G79+G80</f>
        <v>0</v>
      </c>
      <c r="H78" s="82">
        <v>0</v>
      </c>
      <c r="I78" s="79">
        <v>0</v>
      </c>
    </row>
    <row r="79" spans="1:9" ht="25.5">
      <c r="A79" s="80" t="s">
        <v>92</v>
      </c>
      <c r="B79" s="83" t="s">
        <v>91</v>
      </c>
      <c r="C79" s="83" t="s">
        <v>90</v>
      </c>
      <c r="D79" s="84">
        <f>'[1]STRANA 2'!F66</f>
        <v>0</v>
      </c>
      <c r="E79" s="85">
        <v>0</v>
      </c>
      <c r="F79" s="85">
        <v>0</v>
      </c>
      <c r="G79" s="85">
        <v>0</v>
      </c>
      <c r="H79" s="82">
        <v>0</v>
      </c>
      <c r="I79" s="79">
        <v>0</v>
      </c>
    </row>
    <row r="80" spans="1:9">
      <c r="A80" s="30"/>
      <c r="B80" s="83">
        <v>3425</v>
      </c>
      <c r="C80" s="83" t="s">
        <v>89</v>
      </c>
      <c r="D80" s="84">
        <f>'[1]STRANA 2'!F67</f>
        <v>0</v>
      </c>
      <c r="E80" s="85">
        <v>0</v>
      </c>
      <c r="F80" s="85">
        <v>0</v>
      </c>
      <c r="G80" s="85">
        <v>0</v>
      </c>
      <c r="H80" s="82">
        <v>0</v>
      </c>
      <c r="I80" s="79">
        <v>0</v>
      </c>
    </row>
    <row r="81" spans="1:9">
      <c r="A81" s="76">
        <v>343</v>
      </c>
      <c r="B81" s="76"/>
      <c r="C81" s="80" t="s">
        <v>88</v>
      </c>
      <c r="D81" s="82">
        <f>SUM(D82:D85)</f>
        <v>3814.51</v>
      </c>
      <c r="E81" s="82">
        <f>SUM(E82:E85)</f>
        <v>4250</v>
      </c>
      <c r="F81" s="82">
        <f>SUM(F82:F85)</f>
        <v>4250</v>
      </c>
      <c r="G81" s="82">
        <f>SUM(G82:G85)</f>
        <v>3845.06</v>
      </c>
      <c r="H81" s="82">
        <f>G81/D81*100</f>
        <v>100.80088923610109</v>
      </c>
      <c r="I81" s="79">
        <f>G81/F81*100</f>
        <v>90.471999999999994</v>
      </c>
    </row>
    <row r="82" spans="1:9">
      <c r="A82" s="86"/>
      <c r="B82" s="83" t="s">
        <v>87</v>
      </c>
      <c r="C82" s="83" t="s">
        <v>86</v>
      </c>
      <c r="D82" s="84">
        <v>3713.98</v>
      </c>
      <c r="E82" s="85">
        <v>3950</v>
      </c>
      <c r="F82" s="85">
        <v>3950</v>
      </c>
      <c r="G82" s="85">
        <v>3827.81</v>
      </c>
      <c r="H82" s="82">
        <f>G82/D82*100</f>
        <v>103.06490611150303</v>
      </c>
      <c r="I82" s="79">
        <f>G82/F82*100</f>
        <v>96.906582278481011</v>
      </c>
    </row>
    <row r="83" spans="1:9" ht="25.5">
      <c r="A83" s="80"/>
      <c r="B83" s="83">
        <v>3432</v>
      </c>
      <c r="C83" s="83" t="s">
        <v>84</v>
      </c>
      <c r="D83" s="84">
        <f>'[1]STRANA 2'!F70</f>
        <v>0</v>
      </c>
      <c r="E83" s="85">
        <v>0</v>
      </c>
      <c r="F83" s="85">
        <v>0</v>
      </c>
      <c r="G83" s="85">
        <v>0</v>
      </c>
      <c r="H83" s="82">
        <v>0</v>
      </c>
      <c r="I83" s="79">
        <v>0</v>
      </c>
    </row>
    <row r="84" spans="1:9">
      <c r="A84" s="86"/>
      <c r="B84" s="83" t="s">
        <v>83</v>
      </c>
      <c r="C84" s="83" t="s">
        <v>82</v>
      </c>
      <c r="D84" s="84">
        <f>'[1]STRANA 2'!F71</f>
        <v>0</v>
      </c>
      <c r="E84" s="85">
        <v>150</v>
      </c>
      <c r="F84" s="85">
        <v>150</v>
      </c>
      <c r="G84" s="85">
        <v>0</v>
      </c>
      <c r="H84" s="82">
        <v>0</v>
      </c>
      <c r="I84" s="79">
        <f>G84/F84*100</f>
        <v>0</v>
      </c>
    </row>
    <row r="85" spans="1:9">
      <c r="A85" s="86"/>
      <c r="B85" s="83" t="s">
        <v>81</v>
      </c>
      <c r="C85" s="83" t="s">
        <v>80</v>
      </c>
      <c r="D85" s="84">
        <v>100.53</v>
      </c>
      <c r="E85" s="85">
        <v>150</v>
      </c>
      <c r="F85" s="85">
        <v>150</v>
      </c>
      <c r="G85" s="85">
        <v>17.25</v>
      </c>
      <c r="H85" s="82">
        <f>G85/D85*100</f>
        <v>17.159056997911073</v>
      </c>
      <c r="I85" s="79">
        <f>G85/F85*100</f>
        <v>11.5</v>
      </c>
    </row>
    <row r="86" spans="1:9" ht="25.5">
      <c r="A86" s="76">
        <v>36</v>
      </c>
      <c r="B86" s="80"/>
      <c r="C86" s="80" t="s">
        <v>79</v>
      </c>
      <c r="D86" s="82">
        <f>D87+D89</f>
        <v>46069.51</v>
      </c>
      <c r="E86" s="82">
        <f t="shared" ref="D86:G87" si="16">E87</f>
        <v>0</v>
      </c>
      <c r="F86" s="82">
        <f t="shared" si="16"/>
        <v>0</v>
      </c>
      <c r="G86" s="82">
        <f>G87+G89</f>
        <v>11228.11</v>
      </c>
      <c r="H86" s="82">
        <f t="shared" ref="H86:H90" si="17">G86/D86*100</f>
        <v>24.372106410508813</v>
      </c>
      <c r="I86" s="79">
        <v>0</v>
      </c>
    </row>
    <row r="87" spans="1:9">
      <c r="A87" s="76">
        <v>363</v>
      </c>
      <c r="B87" s="80"/>
      <c r="C87" s="80" t="s">
        <v>78</v>
      </c>
      <c r="D87" s="82">
        <f t="shared" si="16"/>
        <v>0</v>
      </c>
      <c r="E87" s="82">
        <f t="shared" si="16"/>
        <v>0</v>
      </c>
      <c r="F87" s="82">
        <f t="shared" si="16"/>
        <v>0</v>
      </c>
      <c r="G87" s="82">
        <f t="shared" si="16"/>
        <v>0</v>
      </c>
      <c r="H87" s="82">
        <v>0</v>
      </c>
      <c r="I87" s="79">
        <v>0</v>
      </c>
    </row>
    <row r="88" spans="1:9">
      <c r="A88" s="30"/>
      <c r="B88" s="83">
        <v>3631</v>
      </c>
      <c r="C88" s="83" t="s">
        <v>77</v>
      </c>
      <c r="D88" s="84">
        <f>'[1]STRANA 2'!F75</f>
        <v>0</v>
      </c>
      <c r="E88" s="85">
        <v>0</v>
      </c>
      <c r="F88" s="85">
        <v>0</v>
      </c>
      <c r="G88" s="85">
        <v>0</v>
      </c>
      <c r="H88" s="82">
        <v>0</v>
      </c>
      <c r="I88" s="79">
        <v>0</v>
      </c>
    </row>
    <row r="89" spans="1:9" ht="25.5">
      <c r="A89" s="87">
        <v>369</v>
      </c>
      <c r="B89" s="83"/>
      <c r="C89" s="80" t="s">
        <v>76</v>
      </c>
      <c r="D89" s="82">
        <f>D90</f>
        <v>46069.51</v>
      </c>
      <c r="E89" s="82">
        <f>E90</f>
        <v>0</v>
      </c>
      <c r="F89" s="82">
        <f>F90</f>
        <v>0</v>
      </c>
      <c r="G89" s="82">
        <f>G90</f>
        <v>11228.11</v>
      </c>
      <c r="H89" s="82">
        <f t="shared" si="17"/>
        <v>24.372106410508813</v>
      </c>
      <c r="I89" s="79">
        <v>0</v>
      </c>
    </row>
    <row r="90" spans="1:9">
      <c r="A90" s="87"/>
      <c r="B90" s="83">
        <v>3691</v>
      </c>
      <c r="C90" s="83" t="s">
        <v>75</v>
      </c>
      <c r="D90" s="84">
        <v>46069.51</v>
      </c>
      <c r="E90" s="85">
        <v>0</v>
      </c>
      <c r="F90" s="85">
        <v>0</v>
      </c>
      <c r="G90" s="85">
        <v>11228.11</v>
      </c>
      <c r="H90" s="82">
        <f t="shared" si="17"/>
        <v>24.372106410508813</v>
      </c>
      <c r="I90" s="79">
        <v>0</v>
      </c>
    </row>
    <row r="91" spans="1:9">
      <c r="A91" s="76">
        <v>37</v>
      </c>
      <c r="B91" s="76"/>
      <c r="C91" s="80" t="s">
        <v>74</v>
      </c>
      <c r="D91" s="82">
        <f>D92</f>
        <v>69944.83</v>
      </c>
      <c r="E91" s="82">
        <f>E92</f>
        <v>103860</v>
      </c>
      <c r="F91" s="82">
        <f>F92</f>
        <v>72010</v>
      </c>
      <c r="G91" s="82">
        <f>G92</f>
        <v>72010</v>
      </c>
      <c r="H91" s="82">
        <f>G91/D91*100</f>
        <v>102.95256990402292</v>
      </c>
      <c r="I91" s="79">
        <f>G91/F91*100</f>
        <v>100</v>
      </c>
    </row>
    <row r="92" spans="1:9">
      <c r="A92" s="76">
        <v>372</v>
      </c>
      <c r="B92" s="76"/>
      <c r="C92" s="80" t="s">
        <v>73</v>
      </c>
      <c r="D92" s="82">
        <f>D93+D94</f>
        <v>69944.83</v>
      </c>
      <c r="E92" s="82">
        <f>E93+E94</f>
        <v>103860</v>
      </c>
      <c r="F92" s="82">
        <f>F93+F94</f>
        <v>72010</v>
      </c>
      <c r="G92" s="82">
        <f>G93+G94</f>
        <v>72010</v>
      </c>
      <c r="H92" s="82">
        <f>G92/D92*100</f>
        <v>102.95256990402292</v>
      </c>
      <c r="I92" s="79">
        <f>G92/F92*100</f>
        <v>100</v>
      </c>
    </row>
    <row r="93" spans="1:9">
      <c r="A93" s="76"/>
      <c r="B93" s="83">
        <v>3721</v>
      </c>
      <c r="C93" s="83" t="s">
        <v>72</v>
      </c>
      <c r="D93" s="85">
        <v>68510.490000000005</v>
      </c>
      <c r="E93" s="85">
        <v>103000</v>
      </c>
      <c r="F93" s="85">
        <v>71150</v>
      </c>
      <c r="G93" s="85">
        <v>71111</v>
      </c>
      <c r="H93" s="82">
        <f>G93/D93*100</f>
        <v>103.79578368217773</v>
      </c>
      <c r="I93" s="79">
        <f>G93/F93*100</f>
        <v>99.945186226282502</v>
      </c>
    </row>
    <row r="94" spans="1:9">
      <c r="A94" s="80"/>
      <c r="B94" s="83">
        <v>3722</v>
      </c>
      <c r="C94" s="83" t="s">
        <v>71</v>
      </c>
      <c r="D94" s="85">
        <v>1434.34</v>
      </c>
      <c r="E94" s="85">
        <v>860</v>
      </c>
      <c r="F94" s="85">
        <v>860</v>
      </c>
      <c r="G94" s="85">
        <v>899</v>
      </c>
      <c r="H94" s="82">
        <f>G94/D94*100</f>
        <v>62.676910634856455</v>
      </c>
      <c r="I94" s="79">
        <f>G94/F94*100</f>
        <v>104.53488372093022</v>
      </c>
    </row>
    <row r="95" spans="1:9" ht="25.5">
      <c r="A95" s="86"/>
      <c r="B95" s="76"/>
      <c r="C95" s="88" t="s">
        <v>70</v>
      </c>
      <c r="D95" s="82">
        <f>D96+D107</f>
        <v>163071.45000000001</v>
      </c>
      <c r="E95" s="82">
        <f>E96+E108</f>
        <v>0</v>
      </c>
      <c r="F95" s="82">
        <f>F96+F108</f>
        <v>0</v>
      </c>
      <c r="G95" s="82">
        <f>G96</f>
        <v>202356.25</v>
      </c>
      <c r="H95" s="82">
        <f t="shared" ref="H95:H98" si="18">G95/D95*100</f>
        <v>124.090544359543</v>
      </c>
      <c r="I95" s="79">
        <v>0</v>
      </c>
    </row>
    <row r="96" spans="1:9">
      <c r="A96" s="76">
        <v>4</v>
      </c>
      <c r="B96" s="76"/>
      <c r="C96" s="88" t="s">
        <v>218</v>
      </c>
      <c r="D96" s="82">
        <f>D97+D108</f>
        <v>163071.45000000001</v>
      </c>
      <c r="E96" s="82">
        <f>E97+E106</f>
        <v>0</v>
      </c>
      <c r="F96" s="82">
        <f>F97+F106</f>
        <v>0</v>
      </c>
      <c r="G96" s="82">
        <f>G97+G108</f>
        <v>202356.25</v>
      </c>
      <c r="H96" s="82">
        <f t="shared" si="18"/>
        <v>124.090544359543</v>
      </c>
      <c r="I96" s="79">
        <v>0</v>
      </c>
    </row>
    <row r="97" spans="1:9">
      <c r="A97" s="76">
        <v>42</v>
      </c>
      <c r="B97" s="76"/>
      <c r="C97" s="88" t="s">
        <v>69</v>
      </c>
      <c r="D97" s="89">
        <f>D98+D106</f>
        <v>65875</v>
      </c>
      <c r="E97" s="82">
        <f>E100+E101+E102+E103</f>
        <v>0</v>
      </c>
      <c r="F97" s="82">
        <f>F100+F101+F102+F103</f>
        <v>0</v>
      </c>
      <c r="G97" s="82">
        <f>G98+G106</f>
        <v>121600</v>
      </c>
      <c r="H97" s="82">
        <f t="shared" si="18"/>
        <v>184.59203036053131</v>
      </c>
      <c r="I97" s="79">
        <v>0</v>
      </c>
    </row>
    <row r="98" spans="1:9">
      <c r="A98" s="76">
        <v>422</v>
      </c>
      <c r="B98" s="76"/>
      <c r="C98" s="88" t="s">
        <v>68</v>
      </c>
      <c r="D98" s="89">
        <f>D100+D101+D102+D103+D104+D105</f>
        <v>65875</v>
      </c>
      <c r="E98" s="89">
        <f t="shared" ref="E98:F98" si="19">E100+E101+E102+E103+E104+E105</f>
        <v>0</v>
      </c>
      <c r="F98" s="89">
        <f t="shared" si="19"/>
        <v>0</v>
      </c>
      <c r="G98" s="89">
        <f>G100+G101+G102+G103+G104+G105+G99</f>
        <v>121600</v>
      </c>
      <c r="H98" s="82">
        <f t="shared" si="18"/>
        <v>184.59203036053131</v>
      </c>
      <c r="I98" s="79">
        <v>0</v>
      </c>
    </row>
    <row r="99" spans="1:9">
      <c r="A99" s="76"/>
      <c r="B99" s="86">
        <v>4212</v>
      </c>
      <c r="C99" s="90" t="s">
        <v>223</v>
      </c>
      <c r="D99" s="85">
        <v>29000</v>
      </c>
      <c r="E99" s="85">
        <v>0</v>
      </c>
      <c r="F99" s="85">
        <v>0</v>
      </c>
      <c r="G99" s="85">
        <v>55875</v>
      </c>
      <c r="H99" s="82">
        <v>0</v>
      </c>
      <c r="I99" s="79">
        <v>0</v>
      </c>
    </row>
    <row r="100" spans="1:9">
      <c r="A100" s="88"/>
      <c r="B100" s="90" t="s">
        <v>67</v>
      </c>
      <c r="C100" s="90" t="s">
        <v>66</v>
      </c>
      <c r="D100" s="85">
        <v>0</v>
      </c>
      <c r="E100" s="85">
        <v>0</v>
      </c>
      <c r="F100" s="85">
        <v>0</v>
      </c>
      <c r="G100" s="85">
        <v>0</v>
      </c>
      <c r="H100" s="82">
        <v>0</v>
      </c>
      <c r="I100" s="79">
        <v>0</v>
      </c>
    </row>
    <row r="101" spans="1:9">
      <c r="A101" s="88"/>
      <c r="B101" s="90" t="s">
        <v>65</v>
      </c>
      <c r="C101" s="90" t="s">
        <v>64</v>
      </c>
      <c r="D101" s="85">
        <v>0</v>
      </c>
      <c r="E101" s="85">
        <v>0</v>
      </c>
      <c r="F101" s="85">
        <v>0</v>
      </c>
      <c r="G101" s="85">
        <v>0</v>
      </c>
      <c r="H101" s="82">
        <v>0</v>
      </c>
      <c r="I101" s="79">
        <v>0</v>
      </c>
    </row>
    <row r="102" spans="1:9">
      <c r="A102" s="86"/>
      <c r="B102" s="90">
        <v>4223</v>
      </c>
      <c r="C102" s="90" t="s">
        <v>63</v>
      </c>
      <c r="D102" s="85">
        <v>0</v>
      </c>
      <c r="E102" s="85">
        <v>0</v>
      </c>
      <c r="F102" s="85">
        <v>0</v>
      </c>
      <c r="G102" s="85">
        <v>0</v>
      </c>
      <c r="H102" s="82">
        <v>0</v>
      </c>
      <c r="I102" s="79">
        <v>0</v>
      </c>
    </row>
    <row r="103" spans="1:9">
      <c r="A103" s="86"/>
      <c r="B103" s="90">
        <v>4225</v>
      </c>
      <c r="C103" s="90" t="s">
        <v>62</v>
      </c>
      <c r="D103" s="85">
        <v>0</v>
      </c>
      <c r="E103" s="85">
        <v>0</v>
      </c>
      <c r="F103" s="85">
        <v>0</v>
      </c>
      <c r="G103" s="85">
        <v>0</v>
      </c>
      <c r="H103" s="82">
        <v>0</v>
      </c>
      <c r="I103" s="79">
        <v>0</v>
      </c>
    </row>
    <row r="104" spans="1:9">
      <c r="A104" s="86"/>
      <c r="B104" s="90">
        <v>4226</v>
      </c>
      <c r="C104" s="90" t="s">
        <v>215</v>
      </c>
      <c r="D104" s="85">
        <v>0</v>
      </c>
      <c r="E104" s="85">
        <v>0</v>
      </c>
      <c r="F104" s="85">
        <v>0</v>
      </c>
      <c r="G104" s="85">
        <v>0</v>
      </c>
      <c r="H104" s="82">
        <v>0</v>
      </c>
      <c r="I104" s="79">
        <v>0</v>
      </c>
    </row>
    <row r="105" spans="1:9">
      <c r="A105" s="86"/>
      <c r="B105" s="90">
        <v>4227</v>
      </c>
      <c r="C105" s="90" t="s">
        <v>216</v>
      </c>
      <c r="D105" s="85">
        <v>65875</v>
      </c>
      <c r="E105" s="85">
        <v>0</v>
      </c>
      <c r="F105" s="85">
        <v>0</v>
      </c>
      <c r="G105" s="85">
        <v>65725</v>
      </c>
      <c r="H105" s="82">
        <f>G105/D105*100</f>
        <v>99.77229601518026</v>
      </c>
      <c r="I105" s="79">
        <v>0</v>
      </c>
    </row>
    <row r="106" spans="1:9">
      <c r="A106" s="88">
        <v>426</v>
      </c>
      <c r="B106" s="76"/>
      <c r="C106" s="88" t="s">
        <v>61</v>
      </c>
      <c r="D106" s="89">
        <f>D107</f>
        <v>0</v>
      </c>
      <c r="E106" s="82">
        <f>E107</f>
        <v>0</v>
      </c>
      <c r="F106" s="82">
        <f>F107</f>
        <v>0</v>
      </c>
      <c r="G106" s="82">
        <f>G107</f>
        <v>0</v>
      </c>
      <c r="H106" s="82">
        <v>0</v>
      </c>
      <c r="I106" s="79">
        <v>0</v>
      </c>
    </row>
    <row r="107" spans="1:9">
      <c r="A107" s="30"/>
      <c r="B107" s="90">
        <v>4262</v>
      </c>
      <c r="C107" s="90" t="s">
        <v>60</v>
      </c>
      <c r="D107" s="91">
        <f>'[1]STRANA 2'!F88</f>
        <v>0</v>
      </c>
      <c r="E107" s="85">
        <v>0</v>
      </c>
      <c r="F107" s="85">
        <v>0</v>
      </c>
      <c r="G107" s="85">
        <v>0</v>
      </c>
      <c r="H107" s="82">
        <v>0</v>
      </c>
      <c r="I107" s="79">
        <v>0</v>
      </c>
    </row>
    <row r="108" spans="1:9" ht="25.5">
      <c r="A108" s="76">
        <v>45</v>
      </c>
      <c r="B108" s="92"/>
      <c r="C108" s="93" t="s">
        <v>59</v>
      </c>
      <c r="D108" s="94">
        <f>D109+D111+D113</f>
        <v>97196.45</v>
      </c>
      <c r="E108" s="82">
        <f>E109+E113</f>
        <v>0</v>
      </c>
      <c r="F108" s="82">
        <f>F109+F113</f>
        <v>0</v>
      </c>
      <c r="G108" s="82">
        <f>G109+G113</f>
        <v>80756.25</v>
      </c>
      <c r="H108" s="82">
        <f t="shared" ref="H108:H110" si="20">G108/D108*100</f>
        <v>83.085596233195758</v>
      </c>
      <c r="I108" s="79">
        <v>0</v>
      </c>
    </row>
    <row r="109" spans="1:9">
      <c r="A109" s="92">
        <v>451</v>
      </c>
      <c r="B109" s="92"/>
      <c r="C109" s="93" t="s">
        <v>58</v>
      </c>
      <c r="D109" s="94">
        <f>D110</f>
        <v>97196.45</v>
      </c>
      <c r="E109" s="82">
        <f>E110</f>
        <v>0</v>
      </c>
      <c r="F109" s="82">
        <f>F110</f>
        <v>0</v>
      </c>
      <c r="G109" s="82">
        <f>G110</f>
        <v>80756.25</v>
      </c>
      <c r="H109" s="82">
        <f t="shared" si="20"/>
        <v>83.085596233195758</v>
      </c>
      <c r="I109" s="79">
        <v>0</v>
      </c>
    </row>
    <row r="110" spans="1:9">
      <c r="A110" s="92"/>
      <c r="B110" s="95">
        <v>4511</v>
      </c>
      <c r="C110" s="96" t="s">
        <v>58</v>
      </c>
      <c r="D110" s="97">
        <v>97196.45</v>
      </c>
      <c r="E110" s="85">
        <v>0</v>
      </c>
      <c r="F110" s="85">
        <v>0</v>
      </c>
      <c r="G110" s="85">
        <v>80756.25</v>
      </c>
      <c r="H110" s="82">
        <f t="shared" si="20"/>
        <v>83.085596233195758</v>
      </c>
      <c r="I110" s="79">
        <v>0</v>
      </c>
    </row>
    <row r="111" spans="1:9">
      <c r="A111" s="92">
        <v>452</v>
      </c>
      <c r="B111" s="95"/>
      <c r="C111" s="93" t="s">
        <v>217</v>
      </c>
      <c r="D111" s="94">
        <f>D112</f>
        <v>0</v>
      </c>
      <c r="E111" s="85">
        <v>0</v>
      </c>
      <c r="F111" s="85">
        <v>0</v>
      </c>
      <c r="G111" s="85">
        <v>0</v>
      </c>
      <c r="H111" s="82">
        <v>0</v>
      </c>
      <c r="I111" s="79">
        <v>0</v>
      </c>
    </row>
    <row r="112" spans="1:9">
      <c r="A112" s="92"/>
      <c r="B112" s="95">
        <v>4521</v>
      </c>
      <c r="C112" s="96" t="s">
        <v>217</v>
      </c>
      <c r="D112" s="97">
        <v>0</v>
      </c>
      <c r="E112" s="85">
        <v>0</v>
      </c>
      <c r="F112" s="85">
        <v>0</v>
      </c>
      <c r="G112" s="85">
        <v>0</v>
      </c>
      <c r="H112" s="82">
        <v>0</v>
      </c>
      <c r="I112" s="79">
        <v>0</v>
      </c>
    </row>
    <row r="113" spans="1:9">
      <c r="A113" s="92">
        <v>454</v>
      </c>
      <c r="B113" s="92"/>
      <c r="C113" s="93" t="s">
        <v>57</v>
      </c>
      <c r="D113" s="94">
        <f>D114</f>
        <v>0</v>
      </c>
      <c r="E113" s="82">
        <f>E114</f>
        <v>0</v>
      </c>
      <c r="F113" s="82">
        <f>F114</f>
        <v>0</v>
      </c>
      <c r="G113" s="82">
        <f>G114</f>
        <v>0</v>
      </c>
      <c r="H113" s="82">
        <v>0</v>
      </c>
      <c r="I113" s="79">
        <v>0</v>
      </c>
    </row>
    <row r="114" spans="1:9">
      <c r="A114" s="92"/>
      <c r="B114" s="95">
        <v>4541</v>
      </c>
      <c r="C114" s="96" t="s">
        <v>57</v>
      </c>
      <c r="D114" s="97">
        <v>0</v>
      </c>
      <c r="E114" s="85">
        <v>0</v>
      </c>
      <c r="F114" s="85">
        <v>0</v>
      </c>
      <c r="G114" s="85">
        <v>0</v>
      </c>
      <c r="H114" s="82">
        <v>0</v>
      </c>
      <c r="I114" s="79">
        <v>0</v>
      </c>
    </row>
    <row r="115" spans="1:9">
      <c r="A115" s="61"/>
    </row>
    <row r="116" spans="1:9">
      <c r="A116" s="60"/>
    </row>
  </sheetData>
  <mergeCells count="5">
    <mergeCell ref="A8:C8"/>
    <mergeCell ref="C2:D2"/>
    <mergeCell ref="C4:D4"/>
    <mergeCell ref="A5:H5"/>
    <mergeCell ref="A34:C34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K65"/>
  <sheetViews>
    <sheetView zoomScaleNormal="100" workbookViewId="0">
      <selection activeCell="H69" sqref="H69"/>
    </sheetView>
  </sheetViews>
  <sheetFormatPr defaultRowHeight="15"/>
  <cols>
    <col min="2" max="2" width="37.7109375" customWidth="1"/>
    <col min="3" max="6" width="25.28515625" customWidth="1"/>
    <col min="7" max="8" width="15.7109375" customWidth="1"/>
  </cols>
  <sheetData>
    <row r="1" spans="2:8" ht="18">
      <c r="B1" s="3"/>
      <c r="C1" s="3"/>
      <c r="D1" s="3"/>
      <c r="E1" s="3"/>
      <c r="F1" s="4"/>
      <c r="G1" s="4"/>
      <c r="H1" s="4"/>
    </row>
    <row r="2" spans="2:8" ht="15.75" customHeight="1">
      <c r="B2" s="165" t="s">
        <v>35</v>
      </c>
      <c r="C2" s="165"/>
      <c r="D2" s="165"/>
      <c r="E2" s="165"/>
      <c r="F2" s="165"/>
      <c r="G2" s="165"/>
      <c r="H2" s="165"/>
    </row>
    <row r="3" spans="2:8" ht="15.75" customHeight="1">
      <c r="B3" s="42"/>
      <c r="C3" s="42"/>
      <c r="D3" s="42"/>
      <c r="E3" s="42"/>
      <c r="F3" s="42"/>
      <c r="G3" s="42"/>
      <c r="H3" s="42"/>
    </row>
    <row r="4" spans="2:8" ht="15.75" customHeight="1">
      <c r="B4" s="131" t="s">
        <v>235</v>
      </c>
      <c r="C4" s="42"/>
      <c r="D4" s="42"/>
      <c r="E4" s="42"/>
      <c r="F4" s="42"/>
      <c r="G4" s="42"/>
      <c r="H4" s="42"/>
    </row>
    <row r="5" spans="2:8" ht="18">
      <c r="B5" s="3"/>
      <c r="C5" s="3"/>
      <c r="D5" s="3"/>
      <c r="E5" s="3"/>
      <c r="F5" s="4"/>
      <c r="G5" s="4"/>
      <c r="H5" s="4"/>
    </row>
    <row r="6" spans="2:8" ht="47.25" customHeight="1">
      <c r="B6" s="37" t="s">
        <v>4</v>
      </c>
      <c r="C6" s="37" t="s">
        <v>224</v>
      </c>
      <c r="D6" s="37" t="s">
        <v>236</v>
      </c>
      <c r="E6" s="37" t="s">
        <v>237</v>
      </c>
      <c r="F6" s="37" t="s">
        <v>242</v>
      </c>
      <c r="G6" s="127" t="s">
        <v>243</v>
      </c>
      <c r="H6" s="127" t="s">
        <v>244</v>
      </c>
    </row>
    <row r="7" spans="2:8">
      <c r="B7" s="37">
        <v>1</v>
      </c>
      <c r="C7" s="39">
        <v>2</v>
      </c>
      <c r="D7" s="39">
        <v>3</v>
      </c>
      <c r="E7" s="39">
        <v>4</v>
      </c>
      <c r="F7" s="39">
        <v>5</v>
      </c>
      <c r="G7" s="39" t="s">
        <v>33</v>
      </c>
      <c r="H7" s="39" t="s">
        <v>34</v>
      </c>
    </row>
    <row r="8" spans="2:8">
      <c r="B8" s="10" t="s">
        <v>46</v>
      </c>
      <c r="C8" s="119">
        <f>SUM(C9+C11+C13+C15+C17)</f>
        <v>4426758.9799999995</v>
      </c>
      <c r="D8" s="119">
        <f t="shared" ref="D8:F8" si="0">SUM(D9+D11+D13+D15)</f>
        <v>4812460</v>
      </c>
      <c r="E8" s="119">
        <f t="shared" si="0"/>
        <v>4931610</v>
      </c>
      <c r="F8" s="119">
        <f t="shared" si="0"/>
        <v>4613188.08</v>
      </c>
      <c r="G8" s="129">
        <f>F8/C8*100</f>
        <v>104.21141292856203</v>
      </c>
      <c r="H8" s="129">
        <f>F8/E8*100</f>
        <v>93.543246120435313</v>
      </c>
    </row>
    <row r="9" spans="2:8">
      <c r="B9" s="10" t="s">
        <v>15</v>
      </c>
      <c r="C9" s="123">
        <f>SUM(C10)</f>
        <v>3746522.3</v>
      </c>
      <c r="D9" s="123">
        <f t="shared" ref="D9:F9" si="1">SUM(D10)</f>
        <v>4143162</v>
      </c>
      <c r="E9" s="123">
        <f t="shared" si="1"/>
        <v>4262312</v>
      </c>
      <c r="F9" s="123">
        <f t="shared" si="1"/>
        <v>3996849.49</v>
      </c>
      <c r="G9" s="129">
        <f t="shared" ref="G9:G29" si="2">F9/C9*100</f>
        <v>106.68158814909496</v>
      </c>
      <c r="H9" s="129">
        <f t="shared" ref="H9:H29" si="3">F9/E9*100</f>
        <v>93.771865832440241</v>
      </c>
    </row>
    <row r="10" spans="2:8">
      <c r="B10" s="22" t="s">
        <v>16</v>
      </c>
      <c r="C10" s="120">
        <v>3746522.3</v>
      </c>
      <c r="D10" s="120">
        <v>4143162</v>
      </c>
      <c r="E10" s="120">
        <v>4262312</v>
      </c>
      <c r="F10" s="121">
        <v>3996849.49</v>
      </c>
      <c r="G10" s="129">
        <f t="shared" si="2"/>
        <v>106.68158814909496</v>
      </c>
      <c r="H10" s="129">
        <f t="shared" si="3"/>
        <v>93.771865832440241</v>
      </c>
    </row>
    <row r="11" spans="2:8">
      <c r="B11" s="10" t="s">
        <v>21</v>
      </c>
      <c r="C11" s="123">
        <f>SUM(C12)</f>
        <v>91285.7</v>
      </c>
      <c r="D11" s="123">
        <f t="shared" ref="D11:F11" si="4">SUM(D12)</f>
        <v>89298</v>
      </c>
      <c r="E11" s="123">
        <f t="shared" si="4"/>
        <v>89298</v>
      </c>
      <c r="F11" s="123">
        <f t="shared" si="4"/>
        <v>89728.38</v>
      </c>
      <c r="G11" s="129">
        <f t="shared" si="2"/>
        <v>98.294015382475024</v>
      </c>
      <c r="H11" s="129">
        <f t="shared" si="3"/>
        <v>100.48195928240276</v>
      </c>
    </row>
    <row r="12" spans="2:8">
      <c r="B12" s="24" t="s">
        <v>22</v>
      </c>
      <c r="C12" s="120">
        <v>91285.7</v>
      </c>
      <c r="D12" s="120">
        <v>89298</v>
      </c>
      <c r="E12" s="120">
        <v>89298</v>
      </c>
      <c r="F12" s="121">
        <v>89728.38</v>
      </c>
      <c r="G12" s="129">
        <f t="shared" si="2"/>
        <v>98.294015382475024</v>
      </c>
      <c r="H12" s="129">
        <f t="shared" si="3"/>
        <v>100.48195928240276</v>
      </c>
    </row>
    <row r="13" spans="2:8">
      <c r="B13" s="10" t="s">
        <v>204</v>
      </c>
      <c r="C13" s="123">
        <f>SUM(C14)</f>
        <v>560858.26</v>
      </c>
      <c r="D13" s="123">
        <f t="shared" ref="D13:F13" si="5">SUM(D14)</f>
        <v>580000</v>
      </c>
      <c r="E13" s="123">
        <f t="shared" si="5"/>
        <v>580000</v>
      </c>
      <c r="F13" s="123">
        <f t="shared" si="5"/>
        <v>526610.21</v>
      </c>
      <c r="G13" s="129">
        <f t="shared" si="2"/>
        <v>93.893635443650226</v>
      </c>
      <c r="H13" s="129">
        <f t="shared" si="3"/>
        <v>90.794863793103445</v>
      </c>
    </row>
    <row r="14" spans="2:8">
      <c r="B14" s="24" t="s">
        <v>205</v>
      </c>
      <c r="C14" s="120">
        <v>560858.26</v>
      </c>
      <c r="D14" s="120">
        <v>580000</v>
      </c>
      <c r="E14" s="120">
        <v>580000</v>
      </c>
      <c r="F14" s="121">
        <v>526610.21</v>
      </c>
      <c r="G14" s="129">
        <f t="shared" si="2"/>
        <v>93.893635443650226</v>
      </c>
      <c r="H14" s="129">
        <f t="shared" si="3"/>
        <v>90.794863793103445</v>
      </c>
    </row>
    <row r="15" spans="2:8">
      <c r="B15" s="10" t="s">
        <v>206</v>
      </c>
      <c r="C15" s="123">
        <f>SUM(C16)</f>
        <v>28092.720000000001</v>
      </c>
      <c r="D15" s="123">
        <f>SUM(D16)</f>
        <v>0</v>
      </c>
      <c r="E15" s="123">
        <f>SUM(E16)</f>
        <v>0</v>
      </c>
      <c r="F15" s="123">
        <f t="shared" ref="F15" si="6">SUM(F16)</f>
        <v>0</v>
      </c>
      <c r="G15" s="129">
        <v>0</v>
      </c>
      <c r="H15" s="129">
        <v>0</v>
      </c>
    </row>
    <row r="16" spans="2:8">
      <c r="B16" s="24" t="s">
        <v>207</v>
      </c>
      <c r="C16" s="120">
        <v>28092.720000000001</v>
      </c>
      <c r="D16" s="120">
        <v>0</v>
      </c>
      <c r="E16" s="120">
        <v>0</v>
      </c>
      <c r="F16" s="121">
        <v>0</v>
      </c>
      <c r="G16" s="129">
        <v>0</v>
      </c>
      <c r="H16" s="129">
        <v>0</v>
      </c>
    </row>
    <row r="17" spans="2:8">
      <c r="B17" s="10" t="s">
        <v>226</v>
      </c>
      <c r="C17" s="123">
        <f>C18</f>
        <v>0</v>
      </c>
      <c r="D17" s="120">
        <v>0</v>
      </c>
      <c r="E17" s="120">
        <v>0</v>
      </c>
      <c r="F17" s="121">
        <v>0</v>
      </c>
      <c r="G17" s="129">
        <v>0</v>
      </c>
      <c r="H17" s="129">
        <v>0</v>
      </c>
    </row>
    <row r="18" spans="2:8">
      <c r="B18" s="24" t="s">
        <v>225</v>
      </c>
      <c r="C18" s="120">
        <v>0</v>
      </c>
      <c r="D18" s="120">
        <v>0</v>
      </c>
      <c r="E18" s="120">
        <v>0</v>
      </c>
      <c r="F18" s="121">
        <v>0</v>
      </c>
      <c r="G18" s="129">
        <v>0</v>
      </c>
      <c r="H18" s="129">
        <v>0</v>
      </c>
    </row>
    <row r="19" spans="2:8">
      <c r="B19" s="14" t="s">
        <v>13</v>
      </c>
      <c r="C19" s="120"/>
      <c r="D19" s="120"/>
      <c r="E19" s="122"/>
      <c r="F19" s="121"/>
      <c r="G19" s="128"/>
      <c r="H19" s="129"/>
    </row>
    <row r="20" spans="2:8">
      <c r="B20" s="24"/>
      <c r="C20" s="120"/>
      <c r="D20" s="120"/>
      <c r="E20" s="122"/>
      <c r="F20" s="121"/>
      <c r="G20" s="128"/>
      <c r="H20" s="129"/>
    </row>
    <row r="21" spans="2:8" ht="15.75" customHeight="1">
      <c r="B21" s="10" t="s">
        <v>47</v>
      </c>
      <c r="C21" s="124">
        <f>SUM(C22+C24+C26+C28+C30)</f>
        <v>4368148.17</v>
      </c>
      <c r="D21" s="124">
        <f t="shared" ref="D21:F21" si="7">SUM(D22+D24+D26+D28)</f>
        <v>4835650</v>
      </c>
      <c r="E21" s="124">
        <f t="shared" si="7"/>
        <v>4954800</v>
      </c>
      <c r="F21" s="124">
        <f t="shared" si="7"/>
        <v>4882058.71</v>
      </c>
      <c r="G21" s="129">
        <f t="shared" si="2"/>
        <v>111.76495210326165</v>
      </c>
      <c r="H21" s="129">
        <f t="shared" si="3"/>
        <v>98.531902599499475</v>
      </c>
    </row>
    <row r="22" spans="2:8" ht="15.75" customHeight="1">
      <c r="B22" s="10" t="s">
        <v>15</v>
      </c>
      <c r="C22" s="123">
        <f>SUM(C23)</f>
        <v>3746522.3</v>
      </c>
      <c r="D22" s="123">
        <f t="shared" ref="D22:F22" si="8">SUM(D23)</f>
        <v>4143162</v>
      </c>
      <c r="E22" s="123">
        <f t="shared" si="8"/>
        <v>4262312</v>
      </c>
      <c r="F22" s="123">
        <f t="shared" si="8"/>
        <v>4245391.9000000004</v>
      </c>
      <c r="G22" s="129">
        <f t="shared" si="2"/>
        <v>113.31553798572081</v>
      </c>
      <c r="H22" s="129">
        <f t="shared" si="3"/>
        <v>99.603029998742471</v>
      </c>
    </row>
    <row r="23" spans="2:8">
      <c r="B23" s="22" t="s">
        <v>16</v>
      </c>
      <c r="C23" s="120">
        <v>3746522.3</v>
      </c>
      <c r="D23" s="120">
        <v>4143162</v>
      </c>
      <c r="E23" s="120">
        <v>4262312</v>
      </c>
      <c r="F23" s="121">
        <v>4245391.9000000004</v>
      </c>
      <c r="G23" s="129">
        <f t="shared" si="2"/>
        <v>113.31553798572081</v>
      </c>
      <c r="H23" s="129">
        <f t="shared" si="3"/>
        <v>99.603029998742471</v>
      </c>
    </row>
    <row r="24" spans="2:8">
      <c r="B24" s="10" t="s">
        <v>21</v>
      </c>
      <c r="C24" s="123">
        <f>SUM(C25)</f>
        <v>91285.7</v>
      </c>
      <c r="D24" s="123">
        <f t="shared" ref="D24:F24" si="9">SUM(D25)</f>
        <v>89298</v>
      </c>
      <c r="E24" s="123">
        <f t="shared" si="9"/>
        <v>89298</v>
      </c>
      <c r="F24" s="123">
        <f t="shared" si="9"/>
        <v>89728.38</v>
      </c>
      <c r="G24" s="129">
        <f t="shared" si="2"/>
        <v>98.294015382475024</v>
      </c>
      <c r="H24" s="129">
        <f t="shared" si="3"/>
        <v>100.48195928240276</v>
      </c>
    </row>
    <row r="25" spans="2:8">
      <c r="B25" s="24" t="s">
        <v>22</v>
      </c>
      <c r="C25" s="120">
        <v>91285.7</v>
      </c>
      <c r="D25" s="120">
        <v>89298</v>
      </c>
      <c r="E25" s="120">
        <v>89298</v>
      </c>
      <c r="F25" s="121">
        <v>89728.38</v>
      </c>
      <c r="G25" s="129">
        <f t="shared" si="2"/>
        <v>98.294015382475024</v>
      </c>
      <c r="H25" s="129">
        <f t="shared" si="3"/>
        <v>100.48195928240276</v>
      </c>
    </row>
    <row r="26" spans="2:8">
      <c r="B26" s="10" t="s">
        <v>204</v>
      </c>
      <c r="C26" s="123">
        <f>SUM(C27)</f>
        <v>514142.88</v>
      </c>
      <c r="D26" s="123">
        <f t="shared" ref="D26:F26" si="10">SUM(D27)</f>
        <v>580000</v>
      </c>
      <c r="E26" s="123">
        <f t="shared" si="10"/>
        <v>580000</v>
      </c>
      <c r="F26" s="123">
        <f t="shared" si="10"/>
        <v>524706.43000000005</v>
      </c>
      <c r="G26" s="129">
        <f t="shared" si="2"/>
        <v>102.05459424041817</v>
      </c>
      <c r="H26" s="129">
        <f t="shared" si="3"/>
        <v>90.466625862068966</v>
      </c>
    </row>
    <row r="27" spans="2:8">
      <c r="B27" s="24" t="s">
        <v>205</v>
      </c>
      <c r="C27" s="120">
        <v>514142.88</v>
      </c>
      <c r="D27" s="120">
        <v>580000</v>
      </c>
      <c r="E27" s="120">
        <v>580000</v>
      </c>
      <c r="F27" s="121">
        <v>524706.43000000005</v>
      </c>
      <c r="G27" s="129">
        <f t="shared" si="2"/>
        <v>102.05459424041817</v>
      </c>
      <c r="H27" s="129">
        <f t="shared" si="3"/>
        <v>90.466625862068966</v>
      </c>
    </row>
    <row r="28" spans="2:8">
      <c r="B28" s="10" t="s">
        <v>206</v>
      </c>
      <c r="C28" s="123">
        <f>SUM(C29)</f>
        <v>16197.29</v>
      </c>
      <c r="D28" s="123">
        <f t="shared" ref="D28:F28" si="11">SUM(D29)</f>
        <v>23190</v>
      </c>
      <c r="E28" s="123">
        <f t="shared" si="11"/>
        <v>23190</v>
      </c>
      <c r="F28" s="123">
        <f t="shared" si="11"/>
        <v>22232</v>
      </c>
      <c r="G28" s="129">
        <f t="shared" si="2"/>
        <v>137.25752888291808</v>
      </c>
      <c r="H28" s="129">
        <f t="shared" si="3"/>
        <v>95.868909012505384</v>
      </c>
    </row>
    <row r="29" spans="2:8">
      <c r="B29" s="24" t="s">
        <v>207</v>
      </c>
      <c r="C29" s="120">
        <v>16197.29</v>
      </c>
      <c r="D29" s="120">
        <v>23190</v>
      </c>
      <c r="E29" s="120">
        <v>23190</v>
      </c>
      <c r="F29" s="121">
        <v>22232</v>
      </c>
      <c r="G29" s="129">
        <f t="shared" si="2"/>
        <v>137.25752888291808</v>
      </c>
      <c r="H29" s="129">
        <f t="shared" si="3"/>
        <v>95.868909012505384</v>
      </c>
    </row>
    <row r="30" spans="2:8">
      <c r="B30" s="10" t="s">
        <v>226</v>
      </c>
      <c r="C30" s="123">
        <f>C31</f>
        <v>0</v>
      </c>
      <c r="D30" s="120">
        <v>0</v>
      </c>
      <c r="E30" s="120">
        <v>0</v>
      </c>
      <c r="F30" s="121">
        <v>0</v>
      </c>
      <c r="G30" s="129">
        <v>0</v>
      </c>
      <c r="H30" s="129">
        <v>0</v>
      </c>
    </row>
    <row r="31" spans="2:8">
      <c r="B31" s="24" t="s">
        <v>225</v>
      </c>
      <c r="C31" s="120">
        <v>0</v>
      </c>
      <c r="D31" s="120">
        <v>0</v>
      </c>
      <c r="E31" s="120">
        <v>0</v>
      </c>
      <c r="F31" s="121">
        <v>0</v>
      </c>
      <c r="G31" s="129">
        <v>0</v>
      </c>
      <c r="H31" s="129">
        <v>0</v>
      </c>
    </row>
    <row r="32" spans="2:8">
      <c r="B32" s="14" t="s">
        <v>13</v>
      </c>
      <c r="C32" s="120"/>
      <c r="D32" s="120"/>
      <c r="E32" s="122"/>
      <c r="F32" s="121"/>
      <c r="G32" s="30"/>
      <c r="H32" s="30"/>
    </row>
    <row r="34" spans="2:11">
      <c r="B34" t="s">
        <v>247</v>
      </c>
    </row>
    <row r="35" spans="2:11" ht="15" customHeight="1">
      <c r="B35" s="33"/>
      <c r="C35" s="33"/>
      <c r="D35" s="33"/>
      <c r="E35" s="33"/>
      <c r="F35" s="33"/>
      <c r="G35" s="33"/>
      <c r="H35" s="33"/>
      <c r="I35" s="33"/>
      <c r="J35" s="33"/>
      <c r="K35" s="33"/>
    </row>
    <row r="36" spans="2:11" ht="38.25">
      <c r="B36" s="37" t="s">
        <v>4</v>
      </c>
      <c r="C36" s="37" t="s">
        <v>224</v>
      </c>
      <c r="D36" s="37" t="s">
        <v>236</v>
      </c>
      <c r="E36" s="37" t="s">
        <v>237</v>
      </c>
      <c r="F36" s="37" t="s">
        <v>242</v>
      </c>
      <c r="G36" s="127" t="s">
        <v>243</v>
      </c>
      <c r="H36" s="127" t="s">
        <v>244</v>
      </c>
      <c r="I36" s="33"/>
      <c r="J36" s="33"/>
      <c r="K36" s="33"/>
    </row>
    <row r="37" spans="2:11">
      <c r="B37" s="37">
        <v>1</v>
      </c>
      <c r="C37" s="39">
        <v>2</v>
      </c>
      <c r="D37" s="39">
        <v>3</v>
      </c>
      <c r="E37" s="39">
        <v>4</v>
      </c>
      <c r="F37" s="39">
        <v>5</v>
      </c>
      <c r="G37" s="39" t="s">
        <v>33</v>
      </c>
      <c r="H37" s="39" t="s">
        <v>34</v>
      </c>
      <c r="I37" s="33"/>
      <c r="J37" s="33"/>
      <c r="K37" s="33"/>
    </row>
    <row r="38" spans="2:11">
      <c r="B38" s="10" t="s">
        <v>46</v>
      </c>
      <c r="C38" s="119">
        <f>SUM(C39+C41+C43+C45+C47)</f>
        <v>192071.45</v>
      </c>
      <c r="D38" s="119">
        <f t="shared" ref="D38:F38" si="12">SUM(D39+D41+D43+D45)</f>
        <v>0</v>
      </c>
      <c r="E38" s="119">
        <f t="shared" si="12"/>
        <v>0</v>
      </c>
      <c r="F38" s="119">
        <f t="shared" si="12"/>
        <v>202356.25</v>
      </c>
      <c r="G38" s="129">
        <f>F38/C38*100</f>
        <v>105.3546740028255</v>
      </c>
      <c r="H38" s="129">
        <v>0</v>
      </c>
    </row>
    <row r="39" spans="2:11">
      <c r="B39" s="10" t="s">
        <v>15</v>
      </c>
      <c r="C39" s="123">
        <f>SUM(C40)</f>
        <v>192071.45</v>
      </c>
      <c r="D39" s="123">
        <f t="shared" ref="D39:F39" si="13">SUM(D40)</f>
        <v>0</v>
      </c>
      <c r="E39" s="123">
        <f t="shared" si="13"/>
        <v>0</v>
      </c>
      <c r="F39" s="123">
        <f t="shared" si="13"/>
        <v>142470.59</v>
      </c>
      <c r="G39" s="129">
        <f t="shared" ref="G39:G40" si="14">F39/C39*100</f>
        <v>74.175828838695182</v>
      </c>
      <c r="H39" s="129">
        <v>0</v>
      </c>
    </row>
    <row r="40" spans="2:11">
      <c r="B40" s="22" t="s">
        <v>16</v>
      </c>
      <c r="C40" s="120">
        <v>192071.45</v>
      </c>
      <c r="D40" s="120">
        <v>0</v>
      </c>
      <c r="E40" s="120">
        <v>0</v>
      </c>
      <c r="F40" s="121">
        <v>142470.59</v>
      </c>
      <c r="G40" s="129">
        <f t="shared" si="14"/>
        <v>74.175828838695182</v>
      </c>
      <c r="H40" s="129">
        <v>0</v>
      </c>
    </row>
    <row r="41" spans="2:11">
      <c r="B41" s="10" t="s">
        <v>21</v>
      </c>
      <c r="C41" s="123">
        <f>SUM(C42)</f>
        <v>0</v>
      </c>
      <c r="D41" s="123">
        <f t="shared" ref="D41:F41" si="15">SUM(D42)</f>
        <v>0</v>
      </c>
      <c r="E41" s="123">
        <f t="shared" si="15"/>
        <v>0</v>
      </c>
      <c r="F41" s="123">
        <f t="shared" si="15"/>
        <v>0</v>
      </c>
      <c r="G41" s="129">
        <v>0</v>
      </c>
      <c r="H41" s="129">
        <v>0</v>
      </c>
    </row>
    <row r="42" spans="2:11">
      <c r="B42" s="24" t="s">
        <v>22</v>
      </c>
      <c r="C42" s="120">
        <v>0</v>
      </c>
      <c r="D42" s="120">
        <v>0</v>
      </c>
      <c r="E42" s="120">
        <v>0</v>
      </c>
      <c r="F42" s="121">
        <v>0</v>
      </c>
      <c r="G42" s="129">
        <v>0</v>
      </c>
      <c r="H42" s="129">
        <v>0</v>
      </c>
    </row>
    <row r="43" spans="2:11">
      <c r="B43" s="10" t="s">
        <v>204</v>
      </c>
      <c r="C43" s="123">
        <f>SUM(C44)</f>
        <v>0</v>
      </c>
      <c r="D43" s="123">
        <f t="shared" ref="D43:F43" si="16">SUM(D44)</f>
        <v>0</v>
      </c>
      <c r="E43" s="123">
        <f t="shared" si="16"/>
        <v>0</v>
      </c>
      <c r="F43" s="123">
        <f t="shared" si="16"/>
        <v>59885.66</v>
      </c>
      <c r="G43" s="129">
        <v>0</v>
      </c>
      <c r="H43" s="129">
        <v>0</v>
      </c>
    </row>
    <row r="44" spans="2:11">
      <c r="B44" s="24" t="s">
        <v>205</v>
      </c>
      <c r="C44" s="120">
        <v>0</v>
      </c>
      <c r="D44" s="120">
        <v>0</v>
      </c>
      <c r="E44" s="120">
        <v>0</v>
      </c>
      <c r="F44" s="121">
        <v>59885.66</v>
      </c>
      <c r="G44" s="129">
        <v>0</v>
      </c>
      <c r="H44" s="129">
        <v>0</v>
      </c>
    </row>
    <row r="45" spans="2:11">
      <c r="B45" s="10" t="s">
        <v>206</v>
      </c>
      <c r="C45" s="123">
        <f>SUM(C46)</f>
        <v>0</v>
      </c>
      <c r="D45" s="123">
        <f>SUM(D46)</f>
        <v>0</v>
      </c>
      <c r="E45" s="123">
        <f>SUM(E46)</f>
        <v>0</v>
      </c>
      <c r="F45" s="123">
        <f t="shared" ref="F45" si="17">SUM(F46)</f>
        <v>0</v>
      </c>
      <c r="G45" s="129">
        <v>0</v>
      </c>
      <c r="H45" s="129">
        <v>0</v>
      </c>
    </row>
    <row r="46" spans="2:11">
      <c r="B46" s="24" t="s">
        <v>207</v>
      </c>
      <c r="C46" s="120">
        <v>0</v>
      </c>
      <c r="D46" s="120">
        <v>0</v>
      </c>
      <c r="E46" s="120">
        <v>0</v>
      </c>
      <c r="F46" s="121">
        <v>0</v>
      </c>
      <c r="G46" s="129">
        <v>0</v>
      </c>
      <c r="H46" s="129">
        <v>0</v>
      </c>
    </row>
    <row r="47" spans="2:11">
      <c r="B47" s="10" t="s">
        <v>226</v>
      </c>
      <c r="C47" s="123">
        <f>C48</f>
        <v>0</v>
      </c>
      <c r="D47" s="120">
        <v>0</v>
      </c>
      <c r="E47" s="120">
        <v>0</v>
      </c>
      <c r="F47" s="121">
        <v>0</v>
      </c>
      <c r="G47" s="129">
        <v>0</v>
      </c>
      <c r="H47" s="129">
        <v>0</v>
      </c>
    </row>
    <row r="48" spans="2:11">
      <c r="B48" s="24" t="s">
        <v>225</v>
      </c>
      <c r="C48" s="120">
        <v>0</v>
      </c>
      <c r="D48" s="120">
        <v>0</v>
      </c>
      <c r="E48" s="120">
        <v>0</v>
      </c>
      <c r="F48" s="121">
        <v>0</v>
      </c>
      <c r="G48" s="129">
        <v>0</v>
      </c>
      <c r="H48" s="129">
        <v>0</v>
      </c>
    </row>
    <row r="49" spans="2:8">
      <c r="B49" s="14" t="s">
        <v>13</v>
      </c>
      <c r="C49" s="120"/>
      <c r="D49" s="120"/>
      <c r="E49" s="122"/>
      <c r="F49" s="121"/>
      <c r="G49" s="128"/>
      <c r="H49" s="129"/>
    </row>
    <row r="50" spans="2:8">
      <c r="B50" s="24"/>
      <c r="C50" s="120"/>
      <c r="D50" s="120"/>
      <c r="E50" s="122"/>
      <c r="F50" s="121"/>
      <c r="G50" s="128"/>
      <c r="H50" s="129"/>
    </row>
    <row r="51" spans="2:8">
      <c r="B51" s="10" t="s">
        <v>47</v>
      </c>
      <c r="C51" s="124">
        <f>SUM(C52+C54+C56+C58+C60)</f>
        <v>238140.96000000002</v>
      </c>
      <c r="D51" s="124">
        <f t="shared" ref="D51:F51" si="18">SUM(D52+D54+D56+D58)</f>
        <v>0</v>
      </c>
      <c r="E51" s="124">
        <f t="shared" si="18"/>
        <v>0</v>
      </c>
      <c r="F51" s="124">
        <f t="shared" si="18"/>
        <v>202356.25</v>
      </c>
      <c r="G51" s="129">
        <f t="shared" ref="G51:G57" si="19">F51/C51*100</f>
        <v>84.97330740583223</v>
      </c>
      <c r="H51" s="129">
        <v>0</v>
      </c>
    </row>
    <row r="52" spans="2:8">
      <c r="B52" s="10" t="s">
        <v>15</v>
      </c>
      <c r="C52" s="123">
        <f>SUM(C53)</f>
        <v>192071.45</v>
      </c>
      <c r="D52" s="123">
        <f t="shared" ref="D52:F52" si="20">SUM(D53)</f>
        <v>0</v>
      </c>
      <c r="E52" s="123">
        <f t="shared" si="20"/>
        <v>0</v>
      </c>
      <c r="F52" s="123">
        <f t="shared" si="20"/>
        <v>142470.59</v>
      </c>
      <c r="G52" s="129">
        <f t="shared" si="19"/>
        <v>74.175828838695182</v>
      </c>
      <c r="H52" s="129">
        <v>0</v>
      </c>
    </row>
    <row r="53" spans="2:8">
      <c r="B53" s="22" t="s">
        <v>16</v>
      </c>
      <c r="C53" s="120">
        <v>192071.45</v>
      </c>
      <c r="D53" s="120">
        <v>0</v>
      </c>
      <c r="E53" s="120">
        <v>0</v>
      </c>
      <c r="F53" s="121">
        <v>142470.59</v>
      </c>
      <c r="G53" s="129">
        <f t="shared" si="19"/>
        <v>74.175828838695182</v>
      </c>
      <c r="H53" s="129">
        <v>0</v>
      </c>
    </row>
    <row r="54" spans="2:8">
      <c r="B54" s="10" t="s">
        <v>21</v>
      </c>
      <c r="C54" s="123">
        <f>SUM(C55)</f>
        <v>0</v>
      </c>
      <c r="D54" s="123">
        <f t="shared" ref="D54:F54" si="21">SUM(D55)</f>
        <v>0</v>
      </c>
      <c r="E54" s="123">
        <f t="shared" si="21"/>
        <v>0</v>
      </c>
      <c r="F54" s="123">
        <f t="shared" si="21"/>
        <v>0</v>
      </c>
      <c r="G54" s="129">
        <v>0</v>
      </c>
      <c r="H54" s="129">
        <v>0</v>
      </c>
    </row>
    <row r="55" spans="2:8">
      <c r="B55" s="24" t="s">
        <v>22</v>
      </c>
      <c r="C55" s="120">
        <v>0</v>
      </c>
      <c r="D55" s="120">
        <v>0</v>
      </c>
      <c r="E55" s="120">
        <v>0</v>
      </c>
      <c r="F55" s="121">
        <v>0</v>
      </c>
      <c r="G55" s="129">
        <v>0</v>
      </c>
      <c r="H55" s="129">
        <v>0</v>
      </c>
    </row>
    <row r="56" spans="2:8">
      <c r="B56" s="10" t="s">
        <v>204</v>
      </c>
      <c r="C56" s="123">
        <f>SUM(C57)</f>
        <v>46069.51</v>
      </c>
      <c r="D56" s="123">
        <f t="shared" ref="D56:F56" si="22">SUM(D57)</f>
        <v>0</v>
      </c>
      <c r="E56" s="123">
        <f t="shared" si="22"/>
        <v>0</v>
      </c>
      <c r="F56" s="123">
        <f t="shared" si="22"/>
        <v>59885.66</v>
      </c>
      <c r="G56" s="129">
        <f t="shared" si="19"/>
        <v>129.98979151286827</v>
      </c>
      <c r="H56" s="129">
        <v>0</v>
      </c>
    </row>
    <row r="57" spans="2:8">
      <c r="B57" s="24" t="s">
        <v>205</v>
      </c>
      <c r="C57" s="120">
        <v>46069.51</v>
      </c>
      <c r="D57" s="120">
        <v>0</v>
      </c>
      <c r="E57" s="120">
        <v>0</v>
      </c>
      <c r="F57" s="121">
        <v>59885.66</v>
      </c>
      <c r="G57" s="129">
        <f t="shared" si="19"/>
        <v>129.98979151286827</v>
      </c>
      <c r="H57" s="129">
        <v>0</v>
      </c>
    </row>
    <row r="58" spans="2:8">
      <c r="B58" s="10" t="s">
        <v>206</v>
      </c>
      <c r="C58" s="123">
        <f>SUM(C59)</f>
        <v>0</v>
      </c>
      <c r="D58" s="123">
        <f t="shared" ref="D58:F58" si="23">SUM(D59)</f>
        <v>0</v>
      </c>
      <c r="E58" s="123">
        <f t="shared" si="23"/>
        <v>0</v>
      </c>
      <c r="F58" s="123">
        <f t="shared" si="23"/>
        <v>0</v>
      </c>
      <c r="G58" s="129">
        <v>0</v>
      </c>
      <c r="H58" s="129">
        <v>0</v>
      </c>
    </row>
    <row r="59" spans="2:8">
      <c r="B59" s="24" t="s">
        <v>207</v>
      </c>
      <c r="C59" s="120">
        <v>0</v>
      </c>
      <c r="D59" s="120">
        <v>0</v>
      </c>
      <c r="E59" s="120">
        <v>0</v>
      </c>
      <c r="F59" s="121">
        <v>0</v>
      </c>
      <c r="G59" s="129">
        <v>0</v>
      </c>
      <c r="H59" s="129">
        <v>0</v>
      </c>
    </row>
    <row r="60" spans="2:8">
      <c r="B60" s="10" t="s">
        <v>226</v>
      </c>
      <c r="C60" s="123">
        <f>C61</f>
        <v>0</v>
      </c>
      <c r="D60" s="120">
        <v>0</v>
      </c>
      <c r="E60" s="120">
        <v>0</v>
      </c>
      <c r="F60" s="121">
        <v>0</v>
      </c>
      <c r="G60" s="129">
        <v>0</v>
      </c>
      <c r="H60" s="129">
        <v>0</v>
      </c>
    </row>
    <row r="61" spans="2:8">
      <c r="B61" s="24" t="s">
        <v>225</v>
      </c>
      <c r="C61" s="120">
        <v>0</v>
      </c>
      <c r="D61" s="120">
        <v>0</v>
      </c>
      <c r="E61" s="120">
        <v>0</v>
      </c>
      <c r="F61" s="121">
        <v>0</v>
      </c>
      <c r="G61" s="129">
        <v>0</v>
      </c>
      <c r="H61" s="129">
        <v>0</v>
      </c>
    </row>
    <row r="62" spans="2:8">
      <c r="B62" s="14" t="s">
        <v>13</v>
      </c>
      <c r="C62" s="120"/>
      <c r="D62" s="120"/>
      <c r="E62" s="122"/>
      <c r="F62" s="121"/>
      <c r="G62" s="30"/>
      <c r="H62" s="30"/>
    </row>
    <row r="64" spans="2:8">
      <c r="B64" s="132" t="s">
        <v>233</v>
      </c>
      <c r="C64" s="133">
        <f>C8+C38</f>
        <v>4618830.43</v>
      </c>
      <c r="D64" s="133">
        <f t="shared" ref="D64:E64" si="24">D8+D38</f>
        <v>4812460</v>
      </c>
      <c r="E64" s="133">
        <f t="shared" si="24"/>
        <v>4931610</v>
      </c>
      <c r="F64" s="133">
        <f>F8+F38</f>
        <v>4815544.33</v>
      </c>
      <c r="G64" s="134">
        <f>F64/C64*100</f>
        <v>104.25895479345408</v>
      </c>
      <c r="H64" s="134">
        <f t="shared" ref="H64:H65" si="25">F64/E64*100</f>
        <v>97.646495363583085</v>
      </c>
    </row>
    <row r="65" spans="2:8">
      <c r="B65" s="132" t="s">
        <v>234</v>
      </c>
      <c r="C65" s="133">
        <f>C21+C51</f>
        <v>4606289.13</v>
      </c>
      <c r="D65" s="133">
        <f t="shared" ref="D65:E65" si="26">D21+D51</f>
        <v>4835650</v>
      </c>
      <c r="E65" s="133">
        <f t="shared" si="26"/>
        <v>4954800</v>
      </c>
      <c r="F65" s="133">
        <f>F21+F51</f>
        <v>5084414.96</v>
      </c>
      <c r="G65" s="134">
        <f>F65/C65*100</f>
        <v>110.37984843126858</v>
      </c>
      <c r="H65" s="134">
        <f t="shared" si="25"/>
        <v>102.61594736417211</v>
      </c>
    </row>
  </sheetData>
  <mergeCells count="1">
    <mergeCell ref="B2:H2"/>
  </mergeCells>
  <phoneticPr fontId="45" type="noConversion"/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H17"/>
  <sheetViews>
    <sheetView zoomScaleNormal="100" workbookViewId="0">
      <selection activeCell="F14" sqref="F14"/>
    </sheetView>
  </sheetViews>
  <sheetFormatPr defaultRowHeight="15"/>
  <cols>
    <col min="2" max="2" width="37.7109375" customWidth="1"/>
    <col min="3" max="6" width="25.28515625" customWidth="1"/>
    <col min="7" max="8" width="15.7109375" customWidth="1"/>
  </cols>
  <sheetData>
    <row r="1" spans="2:8" ht="18">
      <c r="B1" s="3"/>
      <c r="C1" s="3"/>
      <c r="D1" s="3"/>
      <c r="E1" s="3"/>
      <c r="F1" s="4"/>
      <c r="G1" s="4"/>
      <c r="H1" s="4"/>
    </row>
    <row r="2" spans="2:8" ht="15.75" customHeight="1">
      <c r="B2" s="165" t="s">
        <v>36</v>
      </c>
      <c r="C2" s="165"/>
      <c r="D2" s="165"/>
      <c r="E2" s="165"/>
      <c r="F2" s="165"/>
      <c r="G2" s="165"/>
      <c r="H2" s="165"/>
    </row>
    <row r="3" spans="2:8" ht="18">
      <c r="B3" s="3"/>
      <c r="C3" s="3"/>
      <c r="D3" s="3"/>
      <c r="E3" s="3"/>
      <c r="F3" s="4"/>
      <c r="G3" s="4"/>
      <c r="H3" s="4"/>
    </row>
    <row r="4" spans="2:8" ht="42.75">
      <c r="B4" s="37" t="s">
        <v>4</v>
      </c>
      <c r="C4" s="69" t="s">
        <v>239</v>
      </c>
      <c r="D4" s="70" t="s">
        <v>240</v>
      </c>
      <c r="E4" s="71" t="s">
        <v>241</v>
      </c>
      <c r="F4" s="69" t="s">
        <v>245</v>
      </c>
      <c r="G4" s="69" t="s">
        <v>243</v>
      </c>
      <c r="H4" s="69" t="s">
        <v>244</v>
      </c>
    </row>
    <row r="5" spans="2:8">
      <c r="B5" s="39">
        <v>1</v>
      </c>
      <c r="C5" s="103">
        <v>2</v>
      </c>
      <c r="D5" s="103">
        <v>3</v>
      </c>
      <c r="E5" s="73">
        <v>4</v>
      </c>
      <c r="F5" s="74">
        <v>5</v>
      </c>
      <c r="G5" s="74" t="s">
        <v>33</v>
      </c>
      <c r="H5" s="75" t="s">
        <v>34</v>
      </c>
    </row>
    <row r="6" spans="2:8" ht="15.75" customHeight="1">
      <c r="B6" s="10" t="s">
        <v>47</v>
      </c>
      <c r="C6" s="82">
        <f t="shared" ref="C6:F8" si="0">C7</f>
        <v>4606289.13</v>
      </c>
      <c r="D6" s="82">
        <f t="shared" ref="D6" si="1">D7</f>
        <v>4835650</v>
      </c>
      <c r="E6" s="82">
        <f t="shared" ref="E6:F6" si="2">E7</f>
        <v>4954800</v>
      </c>
      <c r="F6" s="82">
        <f t="shared" si="2"/>
        <v>5084414.96</v>
      </c>
      <c r="G6" s="105">
        <f t="shared" ref="G6:G8" si="3">F6/C6*100</f>
        <v>110.37984843126858</v>
      </c>
      <c r="H6" s="105">
        <f>F6/E6*100</f>
        <v>102.61594736417211</v>
      </c>
    </row>
    <row r="7" spans="2:8" ht="15.75" customHeight="1">
      <c r="B7" s="10" t="s">
        <v>181</v>
      </c>
      <c r="C7" s="82">
        <f t="shared" si="0"/>
        <v>4606289.13</v>
      </c>
      <c r="D7" s="82">
        <f t="shared" si="0"/>
        <v>4835650</v>
      </c>
      <c r="E7" s="82">
        <f t="shared" si="0"/>
        <v>4954800</v>
      </c>
      <c r="F7" s="82">
        <f t="shared" si="0"/>
        <v>5084414.96</v>
      </c>
      <c r="G7" s="105">
        <f t="shared" si="3"/>
        <v>110.37984843126858</v>
      </c>
      <c r="H7" s="105">
        <f t="shared" ref="H7:H9" si="4">F7/E7*100</f>
        <v>102.61594736417211</v>
      </c>
    </row>
    <row r="8" spans="2:8">
      <c r="B8" s="16" t="s">
        <v>182</v>
      </c>
      <c r="C8" s="82">
        <f t="shared" si="0"/>
        <v>4606289.13</v>
      </c>
      <c r="D8" s="82">
        <f t="shared" si="0"/>
        <v>4835650</v>
      </c>
      <c r="E8" s="82">
        <f t="shared" si="0"/>
        <v>4954800</v>
      </c>
      <c r="F8" s="82">
        <f t="shared" si="0"/>
        <v>5084414.96</v>
      </c>
      <c r="G8" s="105">
        <f t="shared" si="3"/>
        <v>110.37984843126858</v>
      </c>
      <c r="H8" s="105">
        <f t="shared" si="4"/>
        <v>102.61594736417211</v>
      </c>
    </row>
    <row r="9" spans="2:8">
      <c r="B9" s="21" t="s">
        <v>183</v>
      </c>
      <c r="C9" s="85">
        <v>4606289.13</v>
      </c>
      <c r="D9" s="85">
        <v>4835650</v>
      </c>
      <c r="E9" s="85">
        <v>4954800</v>
      </c>
      <c r="F9" s="85">
        <v>5084414.96</v>
      </c>
      <c r="G9" s="105">
        <f>F9/C9*100</f>
        <v>110.37984843126858</v>
      </c>
      <c r="H9" s="105">
        <f t="shared" si="4"/>
        <v>102.61594736417211</v>
      </c>
    </row>
    <row r="15" spans="2:8">
      <c r="B15" s="33"/>
      <c r="C15" s="33"/>
      <c r="D15" s="33"/>
      <c r="E15" s="33"/>
      <c r="F15" s="33"/>
      <c r="G15" s="33"/>
      <c r="H15" s="33"/>
    </row>
    <row r="16" spans="2:8">
      <c r="B16" s="33"/>
      <c r="C16" s="33"/>
      <c r="D16" s="33"/>
      <c r="E16" s="33"/>
      <c r="F16" s="33"/>
      <c r="G16" s="33"/>
      <c r="H16" s="33"/>
    </row>
    <row r="17" spans="2:8">
      <c r="B17" s="33"/>
      <c r="C17" s="33"/>
      <c r="D17" s="33"/>
      <c r="E17" s="33"/>
      <c r="F17" s="33"/>
      <c r="G17" s="33"/>
      <c r="H17" s="33"/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L22"/>
  <sheetViews>
    <sheetView topLeftCell="A3" workbookViewId="0">
      <selection activeCell="N12" sqref="N12"/>
    </sheetView>
  </sheetViews>
  <sheetFormatPr defaultRowHeight="15"/>
  <cols>
    <col min="2" max="2" width="7.42578125" bestFit="1" customWidth="1"/>
    <col min="3" max="3" width="8.42578125" bestFit="1" customWidth="1"/>
    <col min="4" max="4" width="8.42578125" customWidth="1"/>
    <col min="5" max="5" width="5.42578125" bestFit="1" customWidth="1"/>
    <col min="6" max="10" width="25.28515625" customWidth="1"/>
    <col min="11" max="12" width="15.7109375" customWidth="1"/>
  </cols>
  <sheetData>
    <row r="1" spans="2:12" ht="18" customHeight="1"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2" ht="15.75" customHeight="1">
      <c r="B2" s="165" t="s">
        <v>8</v>
      </c>
      <c r="C2" s="165"/>
      <c r="D2" s="165"/>
      <c r="E2" s="165"/>
      <c r="F2" s="165"/>
      <c r="G2" s="165"/>
      <c r="H2" s="165"/>
      <c r="I2" s="165"/>
      <c r="J2" s="165"/>
      <c r="K2" s="165"/>
      <c r="L2" s="165"/>
    </row>
    <row r="3" spans="2:12" ht="18">
      <c r="B3" s="3"/>
      <c r="C3" s="3"/>
      <c r="D3" s="3"/>
      <c r="E3" s="3"/>
      <c r="F3" s="3"/>
      <c r="G3" s="3"/>
      <c r="H3" s="3"/>
      <c r="I3" s="3"/>
      <c r="J3" s="4"/>
      <c r="K3" s="4"/>
      <c r="L3" s="4"/>
    </row>
    <row r="4" spans="2:12" ht="18" customHeight="1">
      <c r="B4" s="165" t="s">
        <v>51</v>
      </c>
      <c r="C4" s="165"/>
      <c r="D4" s="165"/>
      <c r="E4" s="165"/>
      <c r="F4" s="165"/>
      <c r="G4" s="165"/>
      <c r="H4" s="165"/>
      <c r="I4" s="165"/>
      <c r="J4" s="165"/>
      <c r="K4" s="165"/>
      <c r="L4" s="165"/>
    </row>
    <row r="5" spans="2:12" ht="15.75" customHeight="1">
      <c r="B5" s="165" t="s">
        <v>37</v>
      </c>
      <c r="C5" s="165"/>
      <c r="D5" s="165"/>
      <c r="E5" s="165"/>
      <c r="F5" s="165"/>
      <c r="G5" s="165"/>
      <c r="H5" s="165"/>
      <c r="I5" s="165"/>
      <c r="J5" s="165"/>
      <c r="K5" s="165"/>
      <c r="L5" s="165"/>
    </row>
    <row r="6" spans="2:12" ht="18">
      <c r="B6" s="3"/>
      <c r="C6" s="3"/>
      <c r="D6" s="3"/>
      <c r="E6" s="3"/>
      <c r="F6" s="3"/>
      <c r="G6" s="3"/>
      <c r="H6" s="3"/>
      <c r="I6" s="3"/>
      <c r="J6" s="4"/>
      <c r="K6" s="4"/>
      <c r="L6" s="4"/>
    </row>
    <row r="7" spans="2:12" ht="25.5" customHeight="1">
      <c r="B7" s="166" t="s">
        <v>4</v>
      </c>
      <c r="C7" s="167"/>
      <c r="D7" s="167"/>
      <c r="E7" s="167"/>
      <c r="F7" s="168"/>
      <c r="G7" s="40" t="s">
        <v>224</v>
      </c>
      <c r="H7" s="40" t="s">
        <v>236</v>
      </c>
      <c r="I7" s="40" t="s">
        <v>237</v>
      </c>
      <c r="J7" s="40" t="s">
        <v>242</v>
      </c>
      <c r="K7" s="40" t="s">
        <v>23</v>
      </c>
      <c r="L7" s="40" t="s">
        <v>48</v>
      </c>
    </row>
    <row r="8" spans="2:12">
      <c r="B8" s="166">
        <v>1</v>
      </c>
      <c r="C8" s="167"/>
      <c r="D8" s="167"/>
      <c r="E8" s="167"/>
      <c r="F8" s="168"/>
      <c r="G8" s="41">
        <v>2</v>
      </c>
      <c r="H8" s="41">
        <v>3</v>
      </c>
      <c r="I8" s="41">
        <v>4</v>
      </c>
      <c r="J8" s="41">
        <v>5</v>
      </c>
      <c r="K8" s="41" t="s">
        <v>33</v>
      </c>
      <c r="L8" s="41" t="s">
        <v>34</v>
      </c>
    </row>
    <row r="9" spans="2:12" ht="25.5">
      <c r="B9" s="10">
        <v>8</v>
      </c>
      <c r="C9" s="10"/>
      <c r="D9" s="10"/>
      <c r="E9" s="10"/>
      <c r="F9" s="10" t="s">
        <v>5</v>
      </c>
      <c r="G9" s="8"/>
      <c r="H9" s="8"/>
      <c r="I9" s="8"/>
      <c r="J9" s="30"/>
      <c r="K9" s="30"/>
      <c r="L9" s="30"/>
    </row>
    <row r="10" spans="2:12">
      <c r="B10" s="10"/>
      <c r="C10" s="14">
        <v>84</v>
      </c>
      <c r="D10" s="14"/>
      <c r="E10" s="14"/>
      <c r="F10" s="14" t="s">
        <v>10</v>
      </c>
      <c r="G10" s="8"/>
      <c r="H10" s="8"/>
      <c r="I10" s="8"/>
      <c r="J10" s="30"/>
      <c r="K10" s="30"/>
      <c r="L10" s="30"/>
    </row>
    <row r="11" spans="2:12" ht="51">
      <c r="B11" s="11"/>
      <c r="C11" s="11"/>
      <c r="D11" s="11">
        <v>841</v>
      </c>
      <c r="E11" s="11"/>
      <c r="F11" s="25" t="s">
        <v>38</v>
      </c>
      <c r="G11" s="8"/>
      <c r="H11" s="8"/>
      <c r="I11" s="8"/>
      <c r="J11" s="30"/>
      <c r="K11" s="30"/>
      <c r="L11" s="30"/>
    </row>
    <row r="12" spans="2:12" ht="25.5">
      <c r="B12" s="11"/>
      <c r="C12" s="11"/>
      <c r="D12" s="11"/>
      <c r="E12" s="11">
        <v>8413</v>
      </c>
      <c r="F12" s="25" t="s">
        <v>39</v>
      </c>
      <c r="G12" s="8"/>
      <c r="H12" s="8"/>
      <c r="I12" s="8"/>
      <c r="J12" s="30"/>
      <c r="K12" s="30"/>
      <c r="L12" s="30"/>
    </row>
    <row r="13" spans="2:12">
      <c r="B13" s="11"/>
      <c r="C13" s="11"/>
      <c r="D13" s="11"/>
      <c r="E13" s="12" t="s">
        <v>18</v>
      </c>
      <c r="F13" s="16"/>
      <c r="G13" s="8"/>
      <c r="H13" s="8"/>
      <c r="I13" s="8"/>
      <c r="J13" s="30"/>
      <c r="K13" s="30"/>
      <c r="L13" s="30"/>
    </row>
    <row r="14" spans="2:12" ht="25.5">
      <c r="B14" s="13">
        <v>5</v>
      </c>
      <c r="C14" s="13"/>
      <c r="D14" s="13"/>
      <c r="E14" s="13"/>
      <c r="F14" s="17" t="s">
        <v>6</v>
      </c>
      <c r="G14" s="8"/>
      <c r="H14" s="8"/>
      <c r="I14" s="8"/>
      <c r="J14" s="30"/>
      <c r="K14" s="30"/>
      <c r="L14" s="30"/>
    </row>
    <row r="15" spans="2:12" ht="25.5">
      <c r="B15" s="14"/>
      <c r="C15" s="14">
        <v>54</v>
      </c>
      <c r="D15" s="14"/>
      <c r="E15" s="14"/>
      <c r="F15" s="18" t="s">
        <v>11</v>
      </c>
      <c r="G15" s="8"/>
      <c r="H15" s="8"/>
      <c r="I15" s="9"/>
      <c r="J15" s="30"/>
      <c r="K15" s="30"/>
      <c r="L15" s="30"/>
    </row>
    <row r="16" spans="2:12" ht="63.75">
      <c r="B16" s="14"/>
      <c r="C16" s="14"/>
      <c r="D16" s="14">
        <v>541</v>
      </c>
      <c r="E16" s="25"/>
      <c r="F16" s="25" t="s">
        <v>40</v>
      </c>
      <c r="G16" s="8"/>
      <c r="H16" s="8"/>
      <c r="I16" s="9"/>
      <c r="J16" s="30"/>
      <c r="K16" s="30"/>
      <c r="L16" s="30"/>
    </row>
    <row r="17" spans="2:12" ht="38.25">
      <c r="B17" s="14"/>
      <c r="C17" s="14"/>
      <c r="D17" s="14"/>
      <c r="E17" s="25">
        <v>5413</v>
      </c>
      <c r="F17" s="25" t="s">
        <v>41</v>
      </c>
      <c r="G17" s="8"/>
      <c r="H17" s="8"/>
      <c r="I17" s="9"/>
      <c r="J17" s="30"/>
      <c r="K17" s="30"/>
      <c r="L17" s="30"/>
    </row>
    <row r="18" spans="2:12">
      <c r="B18" s="15"/>
      <c r="C18" s="13"/>
      <c r="D18" s="13"/>
      <c r="E18" s="13"/>
      <c r="F18" s="17" t="s">
        <v>18</v>
      </c>
      <c r="G18" s="8"/>
      <c r="H18" s="8"/>
      <c r="I18" s="8"/>
      <c r="J18" s="30"/>
      <c r="K18" s="30"/>
      <c r="L18" s="30"/>
    </row>
    <row r="20" spans="2:12" ht="31.5">
      <c r="B20" s="33"/>
      <c r="C20" s="33"/>
      <c r="D20" s="33"/>
      <c r="E20" s="33"/>
      <c r="F20" s="33"/>
      <c r="G20" s="33" t="s">
        <v>210</v>
      </c>
      <c r="H20" s="33"/>
      <c r="I20" s="33"/>
      <c r="J20" s="33"/>
      <c r="K20" s="33"/>
      <c r="L20" s="33"/>
    </row>
    <row r="21" spans="2:12"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</row>
    <row r="22" spans="2:12"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</row>
  </sheetData>
  <mergeCells count="5">
    <mergeCell ref="B7:F7"/>
    <mergeCell ref="B8:F8"/>
    <mergeCell ref="B2:L2"/>
    <mergeCell ref="B4:L4"/>
    <mergeCell ref="B5:L5"/>
  </mergeCells>
  <pageMargins left="0.7" right="0.7" top="0.75" bottom="0.75" header="0.3" footer="0.3"/>
  <pageSetup paperSize="9" scale="6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H28"/>
  <sheetViews>
    <sheetView workbookViewId="0">
      <selection activeCell="L18" sqref="L18"/>
    </sheetView>
  </sheetViews>
  <sheetFormatPr defaultRowHeight="15"/>
  <cols>
    <col min="2" max="2" width="37.7109375" customWidth="1"/>
    <col min="3" max="6" width="25.28515625" customWidth="1"/>
    <col min="7" max="8" width="15.7109375" customWidth="1"/>
  </cols>
  <sheetData>
    <row r="1" spans="2:8" ht="18">
      <c r="B1" s="3"/>
      <c r="C1" s="3"/>
      <c r="D1" s="3"/>
      <c r="E1" s="3"/>
      <c r="F1" s="4"/>
      <c r="G1" s="4"/>
      <c r="H1" s="4"/>
    </row>
    <row r="2" spans="2:8" ht="15.75" customHeight="1">
      <c r="B2" s="165" t="s">
        <v>42</v>
      </c>
      <c r="C2" s="165"/>
      <c r="D2" s="165"/>
      <c r="E2" s="165"/>
      <c r="F2" s="165"/>
      <c r="G2" s="165"/>
      <c r="H2" s="165"/>
    </row>
    <row r="3" spans="2:8" ht="18">
      <c r="B3" s="3"/>
      <c r="C3" s="3"/>
      <c r="D3" s="3"/>
      <c r="E3" s="3"/>
      <c r="F3" s="4"/>
      <c r="G3" s="4"/>
      <c r="H3" s="4"/>
    </row>
    <row r="4" spans="2:8" ht="25.5">
      <c r="B4" s="37" t="s">
        <v>4</v>
      </c>
      <c r="C4" s="37" t="s">
        <v>232</v>
      </c>
      <c r="D4" s="37" t="s">
        <v>236</v>
      </c>
      <c r="E4" s="37" t="s">
        <v>237</v>
      </c>
      <c r="F4" s="37" t="s">
        <v>238</v>
      </c>
      <c r="G4" s="37" t="s">
        <v>23</v>
      </c>
      <c r="H4" s="37" t="s">
        <v>48</v>
      </c>
    </row>
    <row r="5" spans="2:8">
      <c r="B5" s="37">
        <v>1</v>
      </c>
      <c r="C5" s="37">
        <v>2</v>
      </c>
      <c r="D5" s="37">
        <v>3</v>
      </c>
      <c r="E5" s="37">
        <v>4</v>
      </c>
      <c r="F5" s="37">
        <v>5</v>
      </c>
      <c r="G5" s="37" t="s">
        <v>33</v>
      </c>
      <c r="H5" s="37" t="s">
        <v>34</v>
      </c>
    </row>
    <row r="6" spans="2:8">
      <c r="B6" s="10" t="s">
        <v>44</v>
      </c>
      <c r="C6" s="8"/>
      <c r="D6" s="8"/>
      <c r="E6" s="9"/>
      <c r="F6" s="30"/>
      <c r="G6" s="30"/>
      <c r="H6" s="30"/>
    </row>
    <row r="7" spans="2:8">
      <c r="B7" s="10" t="s">
        <v>15</v>
      </c>
      <c r="C7" s="8"/>
      <c r="D7" s="8"/>
      <c r="E7" s="8"/>
      <c r="F7" s="30"/>
      <c r="G7" s="30"/>
      <c r="H7" s="30"/>
    </row>
    <row r="8" spans="2:8">
      <c r="B8" s="22" t="s">
        <v>16</v>
      </c>
      <c r="C8" s="8"/>
      <c r="D8" s="8"/>
      <c r="E8" s="8"/>
      <c r="F8" s="30"/>
      <c r="G8" s="30"/>
      <c r="H8" s="30"/>
    </row>
    <row r="9" spans="2:8">
      <c r="B9" s="23" t="s">
        <v>17</v>
      </c>
      <c r="C9" s="8"/>
      <c r="D9" s="8"/>
      <c r="E9" s="8"/>
      <c r="F9" s="30"/>
      <c r="G9" s="30"/>
      <c r="H9" s="30"/>
    </row>
    <row r="10" spans="2:8">
      <c r="B10" s="23" t="s">
        <v>18</v>
      </c>
      <c r="C10" s="8"/>
      <c r="D10" s="8"/>
      <c r="E10" s="8"/>
      <c r="F10" s="30"/>
      <c r="G10" s="30"/>
      <c r="H10" s="30"/>
    </row>
    <row r="11" spans="2:8">
      <c r="B11" s="10" t="s">
        <v>19</v>
      </c>
      <c r="C11" s="8"/>
      <c r="D11" s="8"/>
      <c r="E11" s="9"/>
      <c r="F11" s="30"/>
      <c r="G11" s="30"/>
      <c r="H11" s="30"/>
    </row>
    <row r="12" spans="2:8">
      <c r="B12" s="24" t="s">
        <v>20</v>
      </c>
      <c r="C12" s="8"/>
      <c r="D12" s="8"/>
      <c r="E12" s="9"/>
      <c r="F12" s="30"/>
      <c r="G12" s="30"/>
      <c r="H12" s="30"/>
    </row>
    <row r="13" spans="2:8">
      <c r="B13" s="10" t="s">
        <v>21</v>
      </c>
      <c r="C13" s="8"/>
      <c r="D13" s="8"/>
      <c r="E13" s="9"/>
      <c r="F13" s="30"/>
      <c r="G13" s="30"/>
      <c r="H13" s="30"/>
    </row>
    <row r="14" spans="2:8">
      <c r="B14" s="24" t="s">
        <v>22</v>
      </c>
      <c r="C14" s="8"/>
      <c r="D14" s="8"/>
      <c r="E14" s="9"/>
      <c r="F14" s="30"/>
      <c r="G14" s="30"/>
      <c r="H14" s="30"/>
    </row>
    <row r="15" spans="2:8">
      <c r="B15" s="14" t="s">
        <v>13</v>
      </c>
      <c r="C15" s="8"/>
      <c r="D15" s="8"/>
      <c r="E15" s="9"/>
      <c r="F15" s="30"/>
      <c r="G15" s="30"/>
      <c r="H15" s="30"/>
    </row>
    <row r="16" spans="2:8">
      <c r="B16" s="24"/>
      <c r="C16" s="8"/>
      <c r="D16" s="8"/>
      <c r="E16" s="9"/>
      <c r="F16" s="30"/>
      <c r="G16" s="30"/>
      <c r="H16" s="30"/>
    </row>
    <row r="17" spans="2:8" ht="15.75" customHeight="1">
      <c r="B17" s="10" t="s">
        <v>45</v>
      </c>
      <c r="C17" s="8"/>
      <c r="D17" s="8"/>
      <c r="E17" s="9"/>
      <c r="F17" s="30"/>
      <c r="G17" s="30"/>
      <c r="H17" s="30"/>
    </row>
    <row r="18" spans="2:8" ht="15.75" customHeight="1">
      <c r="B18" s="10" t="s">
        <v>15</v>
      </c>
      <c r="C18" s="8"/>
      <c r="D18" s="8"/>
      <c r="E18" s="8"/>
      <c r="F18" s="30"/>
      <c r="G18" s="30"/>
      <c r="H18" s="30"/>
    </row>
    <row r="19" spans="2:8">
      <c r="B19" s="22" t="s">
        <v>16</v>
      </c>
      <c r="C19" s="8"/>
      <c r="D19" s="8"/>
      <c r="E19" s="8"/>
      <c r="F19" s="30"/>
      <c r="G19" s="30"/>
      <c r="H19" s="30"/>
    </row>
    <row r="20" spans="2:8">
      <c r="B20" s="23" t="s">
        <v>17</v>
      </c>
      <c r="C20" s="8"/>
      <c r="D20" s="8"/>
      <c r="E20" s="8"/>
      <c r="F20" s="30"/>
      <c r="G20" s="30"/>
      <c r="H20" s="30"/>
    </row>
    <row r="21" spans="2:8">
      <c r="B21" s="23" t="s">
        <v>18</v>
      </c>
      <c r="C21" s="8"/>
      <c r="D21" s="8"/>
      <c r="E21" s="8"/>
      <c r="F21" s="30"/>
      <c r="G21" s="30"/>
      <c r="H21" s="30"/>
    </row>
    <row r="22" spans="2:8">
      <c r="B22" s="10" t="s">
        <v>19</v>
      </c>
      <c r="C22" s="8"/>
      <c r="D22" s="8"/>
      <c r="E22" s="9"/>
      <c r="F22" s="30"/>
      <c r="G22" s="30"/>
      <c r="H22" s="30"/>
    </row>
    <row r="23" spans="2:8">
      <c r="B23" s="24" t="s">
        <v>20</v>
      </c>
      <c r="C23" s="8"/>
      <c r="D23" s="8"/>
      <c r="E23" s="9"/>
      <c r="F23" s="30"/>
      <c r="G23" s="30"/>
      <c r="H23" s="30"/>
    </row>
    <row r="24" spans="2:8">
      <c r="B24" s="10" t="s">
        <v>21</v>
      </c>
      <c r="C24" s="8"/>
      <c r="D24" s="8"/>
      <c r="E24" s="9"/>
      <c r="F24" s="30"/>
      <c r="G24" s="30"/>
      <c r="H24" s="30"/>
    </row>
    <row r="25" spans="2:8">
      <c r="B25" s="24" t="s">
        <v>22</v>
      </c>
      <c r="C25" s="8"/>
      <c r="D25" s="8"/>
      <c r="E25" s="9"/>
      <c r="F25" s="30"/>
      <c r="G25" s="30"/>
      <c r="H25" s="30"/>
    </row>
    <row r="26" spans="2:8">
      <c r="B26" s="14" t="s">
        <v>13</v>
      </c>
      <c r="C26" s="8"/>
      <c r="D26" s="8"/>
      <c r="E26" s="9"/>
      <c r="F26" s="30"/>
      <c r="G26" s="30"/>
      <c r="H26" s="30"/>
    </row>
    <row r="28" spans="2:8" ht="31.5">
      <c r="B28" s="43"/>
      <c r="C28" s="43"/>
      <c r="D28" s="33" t="s">
        <v>210</v>
      </c>
      <c r="E28" s="43"/>
      <c r="F28" s="43"/>
      <c r="G28" s="43"/>
      <c r="H28" s="43"/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362"/>
  <sheetViews>
    <sheetView tabSelected="1" topLeftCell="A6" workbookViewId="0">
      <selection activeCell="O13" sqref="O13"/>
    </sheetView>
  </sheetViews>
  <sheetFormatPr defaultRowHeight="15"/>
  <cols>
    <col min="1" max="1" width="23.28515625" customWidth="1"/>
    <col min="2" max="2" width="25" customWidth="1"/>
    <col min="3" max="3" width="11.85546875" customWidth="1"/>
    <col min="4" max="4" width="11.5703125" customWidth="1"/>
    <col min="5" max="5" width="11.7109375" customWidth="1"/>
    <col min="6" max="6" width="31.85546875" customWidth="1"/>
    <col min="7" max="7" width="18.42578125" customWidth="1"/>
    <col min="8" max="8" width="20.28515625" customWidth="1"/>
    <col min="9" max="9" width="17.28515625" customWidth="1"/>
    <col min="10" max="10" width="12.42578125" customWidth="1"/>
  </cols>
  <sheetData>
    <row r="1" spans="1:12" ht="18.75">
      <c r="D1" s="174"/>
      <c r="E1" s="174"/>
      <c r="F1" s="174"/>
      <c r="G1" s="174"/>
      <c r="H1" s="174"/>
      <c r="I1" s="174"/>
      <c r="J1" s="174"/>
      <c r="K1" s="174"/>
      <c r="L1" s="174"/>
    </row>
    <row r="2" spans="1:12" ht="30" customHeight="1">
      <c r="B2" s="174" t="s">
        <v>7</v>
      </c>
      <c r="C2" s="164"/>
      <c r="D2" s="164"/>
      <c r="E2" s="164"/>
      <c r="F2" s="164"/>
      <c r="G2" s="164"/>
      <c r="H2" s="164"/>
      <c r="I2" s="164"/>
      <c r="J2" s="164"/>
      <c r="K2" s="164"/>
      <c r="L2" s="164"/>
    </row>
    <row r="3" spans="1:12" ht="30" customHeight="1">
      <c r="C3" s="175" t="s">
        <v>195</v>
      </c>
      <c r="D3" s="175"/>
      <c r="E3" s="175"/>
      <c r="F3" s="175"/>
      <c r="G3" s="175"/>
      <c r="H3" s="175"/>
      <c r="I3" s="175"/>
      <c r="J3" s="175"/>
      <c r="K3" s="106"/>
      <c r="L3" s="106"/>
    </row>
    <row r="4" spans="1:12" ht="30" customHeight="1">
      <c r="C4" s="164"/>
      <c r="D4" s="164"/>
      <c r="E4" s="164"/>
      <c r="F4" s="164"/>
      <c r="G4" s="164"/>
      <c r="H4" s="164"/>
      <c r="I4" s="106"/>
      <c r="J4" s="106"/>
      <c r="K4" s="106"/>
      <c r="L4" s="106"/>
    </row>
    <row r="5" spans="1:12" ht="15.75" customHeight="1">
      <c r="C5" s="66"/>
      <c r="I5" s="102"/>
      <c r="J5" s="102"/>
      <c r="K5" s="102"/>
      <c r="L5" s="102"/>
    </row>
    <row r="6" spans="1:12" ht="15.75" customHeight="1">
      <c r="C6" s="107"/>
      <c r="D6" s="107"/>
      <c r="E6" s="107"/>
      <c r="F6" s="107"/>
      <c r="G6" s="107"/>
      <c r="H6" s="107"/>
    </row>
    <row r="7" spans="1:12" ht="79.5" customHeight="1">
      <c r="A7" s="176" t="s">
        <v>188</v>
      </c>
      <c r="B7" s="177"/>
      <c r="C7" s="67"/>
      <c r="D7" s="67"/>
      <c r="E7" s="67"/>
      <c r="F7" s="68" t="s">
        <v>170</v>
      </c>
      <c r="G7" s="112" t="s">
        <v>240</v>
      </c>
      <c r="H7" s="111" t="s">
        <v>241</v>
      </c>
      <c r="I7" s="110" t="s">
        <v>246</v>
      </c>
      <c r="J7" s="110" t="s">
        <v>23</v>
      </c>
    </row>
    <row r="8" spans="1:12">
      <c r="A8" s="169">
        <v>1</v>
      </c>
      <c r="B8" s="170"/>
      <c r="C8" s="170"/>
      <c r="D8" s="170"/>
      <c r="E8" s="170"/>
      <c r="F8" s="171"/>
      <c r="G8" s="109">
        <v>2</v>
      </c>
      <c r="H8" s="63">
        <v>3</v>
      </c>
      <c r="I8" s="63">
        <v>4</v>
      </c>
      <c r="J8" s="62" t="s">
        <v>43</v>
      </c>
    </row>
    <row r="9" spans="1:12" ht="63" customHeight="1">
      <c r="A9" s="108" t="s">
        <v>186</v>
      </c>
      <c r="B9" s="108" t="s">
        <v>187</v>
      </c>
      <c r="C9" s="64" t="s">
        <v>175</v>
      </c>
      <c r="D9" s="64" t="s">
        <v>172</v>
      </c>
      <c r="E9" s="64" t="s">
        <v>171</v>
      </c>
      <c r="F9" s="101" t="s">
        <v>185</v>
      </c>
      <c r="G9" s="113">
        <f>SUM(G14+G118+G215+G291)</f>
        <v>4835650</v>
      </c>
      <c r="H9" s="113">
        <f>SUM(H14+H118+H215+H291)</f>
        <v>4954800</v>
      </c>
      <c r="I9" s="113">
        <f>SUM(I14+I118+I215+I291+I76+I176+I273+I97+I194)</f>
        <v>5084414.96</v>
      </c>
      <c r="J9" s="79">
        <f>I9/H9*100</f>
        <v>102.61594736417211</v>
      </c>
    </row>
    <row r="10" spans="1:12" ht="45.75" customHeight="1">
      <c r="A10" s="108" t="s">
        <v>189</v>
      </c>
      <c r="B10" s="108" t="s">
        <v>190</v>
      </c>
      <c r="C10" s="181" t="s">
        <v>176</v>
      </c>
      <c r="D10" s="182"/>
      <c r="E10" s="182"/>
      <c r="F10" s="178" t="s">
        <v>192</v>
      </c>
      <c r="G10" s="178"/>
      <c r="H10" s="178"/>
      <c r="I10" s="178"/>
      <c r="J10" s="178"/>
    </row>
    <row r="11" spans="1:12" ht="52.5" customHeight="1">
      <c r="A11" s="108" t="s">
        <v>196</v>
      </c>
      <c r="B11" s="108" t="s">
        <v>191</v>
      </c>
      <c r="C11" s="179"/>
      <c r="D11" s="183"/>
      <c r="E11" s="183"/>
      <c r="F11" s="179"/>
      <c r="G11" s="179"/>
      <c r="H11" s="179"/>
      <c r="I11" s="179"/>
      <c r="J11" s="179"/>
    </row>
    <row r="12" spans="1:12" ht="31.5" customHeight="1">
      <c r="A12" s="108" t="s">
        <v>193</v>
      </c>
      <c r="B12" s="108" t="s">
        <v>194</v>
      </c>
      <c r="C12" s="179"/>
      <c r="D12" s="179"/>
      <c r="E12" s="179"/>
      <c r="F12" s="179"/>
      <c r="G12" s="179"/>
      <c r="H12" s="179"/>
      <c r="I12" s="179"/>
      <c r="J12" s="179"/>
    </row>
    <row r="13" spans="1:12" ht="29.25" customHeight="1">
      <c r="A13" s="172" t="s">
        <v>184</v>
      </c>
      <c r="B13" s="173"/>
      <c r="C13" s="180"/>
      <c r="D13" s="180"/>
      <c r="E13" s="180"/>
      <c r="F13" s="180"/>
      <c r="G13" s="180"/>
      <c r="H13" s="180"/>
      <c r="I13" s="180"/>
      <c r="J13" s="180"/>
    </row>
    <row r="14" spans="1:12">
      <c r="A14" s="114"/>
      <c r="B14" s="115"/>
      <c r="C14" s="116"/>
      <c r="D14" s="76">
        <v>3</v>
      </c>
      <c r="E14" s="76"/>
      <c r="F14" s="80" t="s">
        <v>154</v>
      </c>
      <c r="G14" s="82">
        <f>G15+G24+G56+G65+G68</f>
        <v>4143162</v>
      </c>
      <c r="H14" s="82">
        <f>H15+H24+H56+H65+H68</f>
        <v>4262312</v>
      </c>
      <c r="I14" s="82">
        <f>I15+I24+I56+I65+I68</f>
        <v>4245391.9000000004</v>
      </c>
      <c r="J14" s="79">
        <f t="shared" ref="J14:J22" si="0">I14/H14*100</f>
        <v>99.603029998742471</v>
      </c>
    </row>
    <row r="15" spans="1:12">
      <c r="A15" s="114"/>
      <c r="B15" s="115"/>
      <c r="C15" s="116"/>
      <c r="D15" s="76">
        <v>31</v>
      </c>
      <c r="E15" s="76"/>
      <c r="F15" s="80" t="s">
        <v>3</v>
      </c>
      <c r="G15" s="82">
        <f>G16+G19+G21</f>
        <v>3173534</v>
      </c>
      <c r="H15" s="82">
        <f>H16+H19+H21</f>
        <v>3393534</v>
      </c>
      <c r="I15" s="82">
        <f>I16+I19+I21</f>
        <v>3377175.76</v>
      </c>
      <c r="J15" s="79">
        <f t="shared" si="0"/>
        <v>99.51795856472927</v>
      </c>
    </row>
    <row r="16" spans="1:12">
      <c r="A16" s="114"/>
      <c r="B16" s="115"/>
      <c r="C16" s="116"/>
      <c r="D16" s="80">
        <v>311</v>
      </c>
      <c r="E16" s="76"/>
      <c r="F16" s="80" t="s">
        <v>153</v>
      </c>
      <c r="G16" s="82">
        <f>G17+G18</f>
        <v>2610660</v>
      </c>
      <c r="H16" s="82">
        <f>H17+H18</f>
        <v>2791160</v>
      </c>
      <c r="I16" s="82">
        <f>I17+I18</f>
        <v>2778483.4</v>
      </c>
      <c r="J16" s="79">
        <f t="shared" si="0"/>
        <v>99.545830407429165</v>
      </c>
    </row>
    <row r="17" spans="1:10">
      <c r="A17" s="114"/>
      <c r="B17" s="115"/>
      <c r="C17" s="116"/>
      <c r="D17" s="80"/>
      <c r="E17" s="83" t="s">
        <v>152</v>
      </c>
      <c r="F17" s="83" t="s">
        <v>30</v>
      </c>
      <c r="G17" s="85">
        <v>2350997</v>
      </c>
      <c r="H17" s="192">
        <v>2517709</v>
      </c>
      <c r="I17" s="85">
        <v>2513081.2999999998</v>
      </c>
      <c r="J17" s="79">
        <f t="shared" si="0"/>
        <v>99.816194008124043</v>
      </c>
    </row>
    <row r="18" spans="1:10">
      <c r="A18" s="114"/>
      <c r="B18" s="115"/>
      <c r="C18" s="116"/>
      <c r="D18" s="80"/>
      <c r="E18" s="83">
        <v>3114</v>
      </c>
      <c r="F18" s="83" t="s">
        <v>151</v>
      </c>
      <c r="G18" s="85">
        <v>259663</v>
      </c>
      <c r="H18" s="192">
        <v>273451</v>
      </c>
      <c r="I18" s="85">
        <v>265402.09999999998</v>
      </c>
      <c r="J18" s="79">
        <f t="shared" si="0"/>
        <v>97.056547608163797</v>
      </c>
    </row>
    <row r="19" spans="1:10">
      <c r="A19" s="114"/>
      <c r="B19" s="115"/>
      <c r="C19" s="116"/>
      <c r="D19" s="80">
        <v>312</v>
      </c>
      <c r="E19" s="76"/>
      <c r="F19" s="80" t="s">
        <v>149</v>
      </c>
      <c r="G19" s="82">
        <f>G20</f>
        <v>132115</v>
      </c>
      <c r="H19" s="82">
        <f>H20</f>
        <v>139615</v>
      </c>
      <c r="I19" s="82">
        <f>I20</f>
        <v>139599.71</v>
      </c>
      <c r="J19" s="79">
        <f t="shared" si="0"/>
        <v>99.989048454678937</v>
      </c>
    </row>
    <row r="20" spans="1:10">
      <c r="A20" s="114"/>
      <c r="B20" s="115"/>
      <c r="C20" s="116"/>
      <c r="D20" s="30"/>
      <c r="E20" s="83" t="s">
        <v>150</v>
      </c>
      <c r="F20" s="83" t="s">
        <v>149</v>
      </c>
      <c r="G20" s="85">
        <v>132115</v>
      </c>
      <c r="H20" s="192">
        <v>139615</v>
      </c>
      <c r="I20" s="85">
        <v>139599.71</v>
      </c>
      <c r="J20" s="79">
        <f t="shared" si="0"/>
        <v>99.989048454678937</v>
      </c>
    </row>
    <row r="21" spans="1:10">
      <c r="A21" s="114"/>
      <c r="B21" s="115"/>
      <c r="C21" s="116"/>
      <c r="D21" s="80">
        <v>313</v>
      </c>
      <c r="E21" s="76"/>
      <c r="F21" s="80" t="s">
        <v>148</v>
      </c>
      <c r="G21" s="82">
        <f>G22+G23</f>
        <v>430759</v>
      </c>
      <c r="H21" s="82">
        <f>H22+H23</f>
        <v>462759</v>
      </c>
      <c r="I21" s="82">
        <f>I22+I23</f>
        <v>459092.65</v>
      </c>
      <c r="J21" s="79">
        <f t="shared" si="0"/>
        <v>99.207719352838083</v>
      </c>
    </row>
    <row r="22" spans="1:10" ht="25.5">
      <c r="A22" s="114"/>
      <c r="B22" s="115"/>
      <c r="C22" s="116"/>
      <c r="D22" s="30"/>
      <c r="E22" s="83" t="s">
        <v>147</v>
      </c>
      <c r="F22" s="83" t="s">
        <v>146</v>
      </c>
      <c r="G22" s="85">
        <v>430759</v>
      </c>
      <c r="H22" s="192">
        <v>462759</v>
      </c>
      <c r="I22" s="85">
        <v>459092.65</v>
      </c>
      <c r="J22" s="79">
        <f t="shared" si="0"/>
        <v>99.207719352838083</v>
      </c>
    </row>
    <row r="23" spans="1:10" ht="25.5">
      <c r="A23" s="114"/>
      <c r="B23" s="115"/>
      <c r="C23" s="116"/>
      <c r="D23" s="80"/>
      <c r="E23" s="83" t="s">
        <v>145</v>
      </c>
      <c r="F23" s="83" t="s">
        <v>144</v>
      </c>
      <c r="G23" s="85">
        <v>0</v>
      </c>
      <c r="H23" s="85">
        <v>0</v>
      </c>
      <c r="I23" s="85">
        <v>0</v>
      </c>
      <c r="J23" s="79">
        <v>0</v>
      </c>
    </row>
    <row r="24" spans="1:10">
      <c r="A24" s="114"/>
      <c r="B24" s="115"/>
      <c r="C24" s="116"/>
      <c r="D24" s="76">
        <v>32</v>
      </c>
      <c r="E24" s="76"/>
      <c r="F24" s="80" t="s">
        <v>9</v>
      </c>
      <c r="G24" s="82">
        <f>G25+G29+G36+G46+G48</f>
        <v>861518</v>
      </c>
      <c r="H24" s="82">
        <f>H25+H29+H36+H46+H48</f>
        <v>792518</v>
      </c>
      <c r="I24" s="82">
        <f>I25+I29+I36+I46+I48</f>
        <v>792361.08000000007</v>
      </c>
      <c r="J24" s="79">
        <f t="shared" ref="J24:J43" si="1">I24/H24*100</f>
        <v>99.980199818805389</v>
      </c>
    </row>
    <row r="25" spans="1:10">
      <c r="A25" s="114"/>
      <c r="B25" s="115"/>
      <c r="C25" s="116"/>
      <c r="D25" s="80" t="s">
        <v>143</v>
      </c>
      <c r="E25" s="76"/>
      <c r="F25" s="80" t="s">
        <v>31</v>
      </c>
      <c r="G25" s="82">
        <f>SUM(G26:G28)</f>
        <v>93271</v>
      </c>
      <c r="H25" s="82">
        <f>SUM(H26:H28)</f>
        <v>93271</v>
      </c>
      <c r="I25" s="82">
        <f>SUM(I26:I28)</f>
        <v>85017.159999999989</v>
      </c>
      <c r="J25" s="79">
        <f t="shared" si="1"/>
        <v>91.15068992505708</v>
      </c>
    </row>
    <row r="26" spans="1:10">
      <c r="A26" s="114"/>
      <c r="B26" s="115"/>
      <c r="C26" s="116"/>
      <c r="D26" s="30"/>
      <c r="E26" s="83" t="s">
        <v>142</v>
      </c>
      <c r="F26" s="83" t="s">
        <v>32</v>
      </c>
      <c r="G26" s="85">
        <v>1792</v>
      </c>
      <c r="H26" s="85">
        <v>1792</v>
      </c>
      <c r="I26" s="85">
        <v>3989.93</v>
      </c>
      <c r="J26" s="79">
        <f t="shared" si="1"/>
        <v>222.65234375</v>
      </c>
    </row>
    <row r="27" spans="1:10" ht="25.5">
      <c r="A27" s="114"/>
      <c r="B27" s="115"/>
      <c r="C27" s="116"/>
      <c r="D27" s="30"/>
      <c r="E27" s="83" t="s">
        <v>141</v>
      </c>
      <c r="F27" s="83" t="s">
        <v>140</v>
      </c>
      <c r="G27" s="85">
        <v>87763</v>
      </c>
      <c r="H27" s="85">
        <v>87763</v>
      </c>
      <c r="I27" s="85">
        <v>77575.73</v>
      </c>
      <c r="J27" s="79">
        <f t="shared" si="1"/>
        <v>88.392295158552002</v>
      </c>
    </row>
    <row r="28" spans="1:10">
      <c r="A28" s="114"/>
      <c r="B28" s="115"/>
      <c r="C28" s="116"/>
      <c r="D28" s="86"/>
      <c r="E28" s="83" t="s">
        <v>139</v>
      </c>
      <c r="F28" s="83" t="s">
        <v>138</v>
      </c>
      <c r="G28" s="85">
        <v>3716</v>
      </c>
      <c r="H28" s="85">
        <v>3716</v>
      </c>
      <c r="I28" s="85">
        <v>3451.5</v>
      </c>
      <c r="J28" s="79">
        <f t="shared" si="1"/>
        <v>92.882131324004305</v>
      </c>
    </row>
    <row r="29" spans="1:10">
      <c r="A29" s="114"/>
      <c r="B29" s="115"/>
      <c r="C29" s="116"/>
      <c r="D29" s="80" t="s">
        <v>137</v>
      </c>
      <c r="E29" s="76"/>
      <c r="F29" s="80" t="s">
        <v>136</v>
      </c>
      <c r="G29" s="82">
        <f>SUM(G30:G35)</f>
        <v>619424</v>
      </c>
      <c r="H29" s="82">
        <f>SUM(H30:H35)</f>
        <v>550424</v>
      </c>
      <c r="I29" s="82">
        <f>SUM(I30:I35)</f>
        <v>544387.65</v>
      </c>
      <c r="J29" s="79">
        <f t="shared" si="1"/>
        <v>98.903327253172108</v>
      </c>
    </row>
    <row r="30" spans="1:10" ht="25.5">
      <c r="A30" s="114"/>
      <c r="B30" s="115"/>
      <c r="C30" s="116"/>
      <c r="D30" s="86"/>
      <c r="E30" s="83" t="s">
        <v>135</v>
      </c>
      <c r="F30" s="83" t="s">
        <v>134</v>
      </c>
      <c r="G30" s="85">
        <v>91472</v>
      </c>
      <c r="H30" s="85">
        <v>91472</v>
      </c>
      <c r="I30" s="85">
        <v>100292.41</v>
      </c>
      <c r="J30" s="79">
        <f t="shared" si="1"/>
        <v>109.64274313451111</v>
      </c>
    </row>
    <row r="31" spans="1:10">
      <c r="A31" s="114"/>
      <c r="B31" s="115"/>
      <c r="C31" s="116"/>
      <c r="D31" s="86"/>
      <c r="E31" s="83">
        <v>3222</v>
      </c>
      <c r="F31" s="83" t="s">
        <v>133</v>
      </c>
      <c r="G31" s="85">
        <v>236166</v>
      </c>
      <c r="H31" s="85">
        <v>227166</v>
      </c>
      <c r="I31" s="85">
        <v>234259.15</v>
      </c>
      <c r="J31" s="79">
        <f t="shared" si="1"/>
        <v>103.12245230360178</v>
      </c>
    </row>
    <row r="32" spans="1:10">
      <c r="A32" s="114"/>
      <c r="B32" s="115"/>
      <c r="C32" s="116"/>
      <c r="D32" s="30"/>
      <c r="E32" s="83" t="s">
        <v>132</v>
      </c>
      <c r="F32" s="83" t="s">
        <v>131</v>
      </c>
      <c r="G32" s="85">
        <v>205167</v>
      </c>
      <c r="H32" s="85">
        <v>145167</v>
      </c>
      <c r="I32" s="85">
        <v>109663.54</v>
      </c>
      <c r="J32" s="79">
        <f t="shared" si="1"/>
        <v>75.543022863322932</v>
      </c>
    </row>
    <row r="33" spans="1:10" ht="25.5">
      <c r="A33" s="114"/>
      <c r="B33" s="115"/>
      <c r="C33" s="116"/>
      <c r="D33" s="86"/>
      <c r="E33" s="83">
        <v>3224</v>
      </c>
      <c r="F33" s="83" t="s">
        <v>130</v>
      </c>
      <c r="G33" s="85">
        <v>27963</v>
      </c>
      <c r="H33" s="85">
        <v>27963</v>
      </c>
      <c r="I33" s="85">
        <v>29594.11</v>
      </c>
      <c r="J33" s="79">
        <f t="shared" si="1"/>
        <v>105.83310088331008</v>
      </c>
    </row>
    <row r="34" spans="1:10">
      <c r="A34" s="114"/>
      <c r="B34" s="115"/>
      <c r="C34" s="116"/>
      <c r="D34" s="86"/>
      <c r="E34" s="83" t="s">
        <v>129</v>
      </c>
      <c r="F34" s="83" t="s">
        <v>128</v>
      </c>
      <c r="G34" s="85">
        <v>44616</v>
      </c>
      <c r="H34" s="85">
        <v>44616</v>
      </c>
      <c r="I34" s="85">
        <v>54452.77</v>
      </c>
      <c r="J34" s="79">
        <f t="shared" si="1"/>
        <v>122.04762865339787</v>
      </c>
    </row>
    <row r="35" spans="1:10" ht="25.5">
      <c r="A35" s="114"/>
      <c r="B35" s="115"/>
      <c r="C35" s="116"/>
      <c r="D35" s="86"/>
      <c r="E35" s="83">
        <v>3227</v>
      </c>
      <c r="F35" s="83" t="s">
        <v>127</v>
      </c>
      <c r="G35" s="85">
        <v>14040</v>
      </c>
      <c r="H35" s="85">
        <v>14040</v>
      </c>
      <c r="I35" s="85">
        <v>16125.67</v>
      </c>
      <c r="J35" s="79">
        <f t="shared" si="1"/>
        <v>114.85519943019943</v>
      </c>
    </row>
    <row r="36" spans="1:10">
      <c r="A36" s="114"/>
      <c r="B36" s="115"/>
      <c r="C36" s="116"/>
      <c r="D36" s="80" t="s">
        <v>126</v>
      </c>
      <c r="E36" s="76"/>
      <c r="F36" s="80" t="s">
        <v>125</v>
      </c>
      <c r="G36" s="82">
        <f>SUM(G37:G45)</f>
        <v>142682</v>
      </c>
      <c r="H36" s="82">
        <f>SUM(H37:H45)</f>
        <v>142682</v>
      </c>
      <c r="I36" s="82">
        <f>SUM(I37:I45)</f>
        <v>157552.53</v>
      </c>
      <c r="J36" s="79">
        <f t="shared" si="1"/>
        <v>110.42214855412735</v>
      </c>
    </row>
    <row r="37" spans="1:10">
      <c r="A37" s="114"/>
      <c r="B37" s="115"/>
      <c r="C37" s="116"/>
      <c r="D37" s="86"/>
      <c r="E37" s="83" t="s">
        <v>124</v>
      </c>
      <c r="F37" s="83" t="s">
        <v>123</v>
      </c>
      <c r="G37" s="85">
        <v>12560</v>
      </c>
      <c r="H37" s="85">
        <v>12560</v>
      </c>
      <c r="I37" s="85">
        <v>11095.97</v>
      </c>
      <c r="J37" s="79">
        <f t="shared" si="1"/>
        <v>88.343710191082806</v>
      </c>
    </row>
    <row r="38" spans="1:10" ht="25.5">
      <c r="A38" s="114"/>
      <c r="B38" s="115"/>
      <c r="C38" s="116"/>
      <c r="D38" s="30"/>
      <c r="E38" s="83" t="s">
        <v>122</v>
      </c>
      <c r="F38" s="83" t="s">
        <v>121</v>
      </c>
      <c r="G38" s="85">
        <v>0</v>
      </c>
      <c r="H38" s="85">
        <v>0</v>
      </c>
      <c r="I38" s="85">
        <v>31483.33</v>
      </c>
      <c r="J38" s="79" t="e">
        <f t="shared" si="1"/>
        <v>#DIV/0!</v>
      </c>
    </row>
    <row r="39" spans="1:10">
      <c r="A39" s="114"/>
      <c r="B39" s="115"/>
      <c r="C39" s="116"/>
      <c r="D39" s="86"/>
      <c r="E39" s="83" t="s">
        <v>120</v>
      </c>
      <c r="F39" s="83" t="s">
        <v>119</v>
      </c>
      <c r="G39" s="85">
        <v>3835</v>
      </c>
      <c r="H39" s="85">
        <v>3835</v>
      </c>
      <c r="I39" s="85">
        <v>3477.58</v>
      </c>
      <c r="J39" s="79">
        <f t="shared" si="1"/>
        <v>90.680052151238584</v>
      </c>
    </row>
    <row r="40" spans="1:10">
      <c r="A40" s="114"/>
      <c r="B40" s="115"/>
      <c r="C40" s="116"/>
      <c r="D40" s="86"/>
      <c r="E40" s="83" t="s">
        <v>118</v>
      </c>
      <c r="F40" s="83" t="s">
        <v>117</v>
      </c>
      <c r="G40" s="85">
        <v>98470</v>
      </c>
      <c r="H40" s="85">
        <v>98470</v>
      </c>
      <c r="I40" s="85">
        <v>94023.9</v>
      </c>
      <c r="J40" s="79">
        <f t="shared" si="1"/>
        <v>95.48481771097795</v>
      </c>
    </row>
    <row r="41" spans="1:10">
      <c r="A41" s="114"/>
      <c r="B41" s="115"/>
      <c r="C41" s="116"/>
      <c r="D41" s="86"/>
      <c r="E41" s="83" t="s">
        <v>116</v>
      </c>
      <c r="F41" s="83" t="s">
        <v>115</v>
      </c>
      <c r="G41" s="85">
        <v>0</v>
      </c>
      <c r="H41" s="85">
        <v>0</v>
      </c>
      <c r="I41" s="85">
        <v>0</v>
      </c>
      <c r="J41" s="79">
        <v>0</v>
      </c>
    </row>
    <row r="42" spans="1:10">
      <c r="A42" s="114"/>
      <c r="B42" s="115"/>
      <c r="C42" s="116"/>
      <c r="D42" s="86"/>
      <c r="E42" s="83">
        <v>3236</v>
      </c>
      <c r="F42" s="83" t="s">
        <v>114</v>
      </c>
      <c r="G42" s="85">
        <v>14325</v>
      </c>
      <c r="H42" s="85">
        <v>14325</v>
      </c>
      <c r="I42" s="85">
        <v>7534.09</v>
      </c>
      <c r="J42" s="79">
        <f t="shared" si="1"/>
        <v>52.593996509598604</v>
      </c>
    </row>
    <row r="43" spans="1:10">
      <c r="A43" s="114"/>
      <c r="B43" s="115"/>
      <c r="C43" s="116"/>
      <c r="D43" s="86"/>
      <c r="E43" s="83" t="s">
        <v>113</v>
      </c>
      <c r="F43" s="83" t="s">
        <v>112</v>
      </c>
      <c r="G43" s="85">
        <v>8327</v>
      </c>
      <c r="H43" s="85">
        <v>8327</v>
      </c>
      <c r="I43" s="85">
        <v>4625</v>
      </c>
      <c r="J43" s="79">
        <f t="shared" si="1"/>
        <v>55.542212081181695</v>
      </c>
    </row>
    <row r="44" spans="1:10">
      <c r="A44" s="114"/>
      <c r="B44" s="115"/>
      <c r="C44" s="116"/>
      <c r="D44" s="86"/>
      <c r="E44" s="83">
        <v>3238</v>
      </c>
      <c r="F44" s="83" t="s">
        <v>111</v>
      </c>
      <c r="G44" s="85">
        <v>740</v>
      </c>
      <c r="H44" s="85">
        <v>740</v>
      </c>
      <c r="I44" s="85">
        <v>1038.75</v>
      </c>
      <c r="J44" s="79">
        <f>I44/H44*100</f>
        <v>140.37162162162161</v>
      </c>
    </row>
    <row r="45" spans="1:10">
      <c r="A45" s="114"/>
      <c r="B45" s="115"/>
      <c r="C45" s="116"/>
      <c r="D45" s="86"/>
      <c r="E45" s="83" t="s">
        <v>110</v>
      </c>
      <c r="F45" s="83" t="s">
        <v>109</v>
      </c>
      <c r="G45" s="85">
        <v>4425</v>
      </c>
      <c r="H45" s="85">
        <v>4425</v>
      </c>
      <c r="I45" s="85">
        <v>4273.91</v>
      </c>
      <c r="J45" s="79">
        <f>I45/H45*100</f>
        <v>96.585536723163841</v>
      </c>
    </row>
    <row r="46" spans="1:10" ht="25.5">
      <c r="A46" s="114"/>
      <c r="B46" s="115"/>
      <c r="C46" s="116"/>
      <c r="D46" s="76">
        <v>324</v>
      </c>
      <c r="E46" s="80"/>
      <c r="F46" s="80" t="s">
        <v>108</v>
      </c>
      <c r="G46" s="82">
        <f>G47</f>
        <v>0</v>
      </c>
      <c r="H46" s="82">
        <f>H47</f>
        <v>0</v>
      </c>
      <c r="I46" s="82">
        <f>I47</f>
        <v>0</v>
      </c>
      <c r="J46" s="79">
        <v>0</v>
      </c>
    </row>
    <row r="47" spans="1:10" ht="25.5">
      <c r="A47" s="114"/>
      <c r="B47" s="115"/>
      <c r="C47" s="116"/>
      <c r="D47" s="76"/>
      <c r="E47" s="83">
        <v>3241</v>
      </c>
      <c r="F47" s="83" t="s">
        <v>108</v>
      </c>
      <c r="G47" s="85">
        <v>0</v>
      </c>
      <c r="H47" s="85">
        <v>0</v>
      </c>
      <c r="I47" s="85">
        <v>0</v>
      </c>
      <c r="J47" s="79">
        <v>0</v>
      </c>
    </row>
    <row r="48" spans="1:10">
      <c r="A48" s="114"/>
      <c r="B48" s="115"/>
      <c r="C48" s="116"/>
      <c r="D48" s="80" t="s">
        <v>107</v>
      </c>
      <c r="E48" s="76"/>
      <c r="F48" s="80" t="s">
        <v>95</v>
      </c>
      <c r="G48" s="82">
        <f>SUM(G49:G55)</f>
        <v>6141</v>
      </c>
      <c r="H48" s="82">
        <f>SUM(H49:H55)</f>
        <v>6141</v>
      </c>
      <c r="I48" s="82">
        <f>SUM(I49:I55)</f>
        <v>5403.74</v>
      </c>
      <c r="J48" s="79">
        <f t="shared" ref="J48:J50" si="2">I48/H48*100</f>
        <v>87.994463442436071</v>
      </c>
    </row>
    <row r="49" spans="1:10" ht="25.5">
      <c r="A49" s="114"/>
      <c r="B49" s="115"/>
      <c r="C49" s="116"/>
      <c r="D49" s="86"/>
      <c r="E49" s="83" t="s">
        <v>106</v>
      </c>
      <c r="F49" s="83" t="s">
        <v>105</v>
      </c>
      <c r="G49" s="85">
        <v>1963</v>
      </c>
      <c r="H49" s="85">
        <v>1963</v>
      </c>
      <c r="I49" s="85">
        <v>1070.01</v>
      </c>
      <c r="J49" s="79">
        <v>0</v>
      </c>
    </row>
    <row r="50" spans="1:10">
      <c r="A50" s="114"/>
      <c r="B50" s="115"/>
      <c r="C50" s="116"/>
      <c r="D50" s="30"/>
      <c r="E50" s="83" t="s">
        <v>104</v>
      </c>
      <c r="F50" s="83" t="s">
        <v>103</v>
      </c>
      <c r="G50" s="85">
        <v>1590</v>
      </c>
      <c r="H50" s="85">
        <v>1590</v>
      </c>
      <c r="I50" s="85">
        <v>1147.28</v>
      </c>
      <c r="J50" s="79">
        <f t="shared" si="2"/>
        <v>72.155974842767293</v>
      </c>
    </row>
    <row r="51" spans="1:10">
      <c r="A51" s="114"/>
      <c r="B51" s="115"/>
      <c r="C51" s="116"/>
      <c r="D51" s="86"/>
      <c r="E51" s="83" t="s">
        <v>102</v>
      </c>
      <c r="F51" s="83" t="s">
        <v>101</v>
      </c>
      <c r="G51" s="85">
        <v>0</v>
      </c>
      <c r="H51" s="85">
        <v>0</v>
      </c>
      <c r="I51" s="85">
        <v>0</v>
      </c>
      <c r="J51" s="79">
        <v>0</v>
      </c>
    </row>
    <row r="52" spans="1:10">
      <c r="A52" s="114"/>
      <c r="B52" s="115"/>
      <c r="C52" s="116"/>
      <c r="D52" s="86"/>
      <c r="E52" s="83" t="s">
        <v>100</v>
      </c>
      <c r="F52" s="83" t="s">
        <v>99</v>
      </c>
      <c r="G52" s="85">
        <v>0</v>
      </c>
      <c r="H52" s="85">
        <v>0</v>
      </c>
      <c r="I52" s="85">
        <v>0</v>
      </c>
      <c r="J52" s="79">
        <v>0</v>
      </c>
    </row>
    <row r="53" spans="1:10">
      <c r="A53" s="114"/>
      <c r="B53" s="115"/>
      <c r="C53" s="116"/>
      <c r="D53" s="86"/>
      <c r="E53" s="83">
        <v>3295</v>
      </c>
      <c r="F53" s="83" t="s">
        <v>98</v>
      </c>
      <c r="G53" s="85">
        <v>0</v>
      </c>
      <c r="H53" s="85">
        <v>0</v>
      </c>
      <c r="I53" s="85">
        <v>127.44</v>
      </c>
      <c r="J53" s="79">
        <v>0</v>
      </c>
    </row>
    <row r="54" spans="1:10">
      <c r="A54" s="114"/>
      <c r="B54" s="115"/>
      <c r="C54" s="116"/>
      <c r="D54" s="86"/>
      <c r="E54" s="83">
        <v>3296</v>
      </c>
      <c r="F54" s="83" t="s">
        <v>97</v>
      </c>
      <c r="G54" s="85">
        <v>0</v>
      </c>
      <c r="H54" s="85">
        <v>0</v>
      </c>
      <c r="I54" s="85">
        <v>0</v>
      </c>
      <c r="J54" s="79">
        <v>0</v>
      </c>
    </row>
    <row r="55" spans="1:10">
      <c r="A55" s="114"/>
      <c r="B55" s="115"/>
      <c r="C55" s="116"/>
      <c r="D55" s="86"/>
      <c r="E55" s="83" t="s">
        <v>96</v>
      </c>
      <c r="F55" s="83" t="s">
        <v>95</v>
      </c>
      <c r="G55" s="85">
        <v>2588</v>
      </c>
      <c r="H55" s="85">
        <v>2588</v>
      </c>
      <c r="I55" s="85">
        <v>3059.01</v>
      </c>
      <c r="J55" s="79">
        <v>0</v>
      </c>
    </row>
    <row r="56" spans="1:10">
      <c r="A56" s="114"/>
      <c r="B56" s="115"/>
      <c r="C56" s="116"/>
      <c r="D56" s="76">
        <v>34</v>
      </c>
      <c r="E56" s="76"/>
      <c r="F56" s="80" t="s">
        <v>94</v>
      </c>
      <c r="G56" s="82">
        <f>G57+G60</f>
        <v>4250</v>
      </c>
      <c r="H56" s="82">
        <f>H57+H60</f>
        <v>4250</v>
      </c>
      <c r="I56" s="82">
        <f>I57+I60</f>
        <v>3845.06</v>
      </c>
      <c r="J56" s="79">
        <f>I56/H56*100</f>
        <v>90.471999999999994</v>
      </c>
    </row>
    <row r="57" spans="1:10">
      <c r="A57" s="114"/>
      <c r="B57" s="115"/>
      <c r="C57" s="116"/>
      <c r="D57" s="80" t="s">
        <v>92</v>
      </c>
      <c r="E57" s="76"/>
      <c r="F57" s="80" t="s">
        <v>93</v>
      </c>
      <c r="G57" s="82">
        <f>G58+G59</f>
        <v>0</v>
      </c>
      <c r="H57" s="82">
        <f>H58+H59</f>
        <v>0</v>
      </c>
      <c r="I57" s="82">
        <f>I58+I59</f>
        <v>0</v>
      </c>
      <c r="J57" s="79">
        <v>0</v>
      </c>
    </row>
    <row r="58" spans="1:10" ht="38.25">
      <c r="A58" s="114"/>
      <c r="B58" s="115"/>
      <c r="C58" s="116"/>
      <c r="D58" s="30"/>
      <c r="E58" s="83" t="s">
        <v>91</v>
      </c>
      <c r="F58" s="83" t="s">
        <v>90</v>
      </c>
      <c r="G58" s="85">
        <v>0</v>
      </c>
      <c r="H58" s="85">
        <v>0</v>
      </c>
      <c r="I58" s="85">
        <v>0</v>
      </c>
      <c r="J58" s="79">
        <v>0</v>
      </c>
    </row>
    <row r="59" spans="1:10" ht="25.5">
      <c r="A59" s="114"/>
      <c r="B59" s="115"/>
      <c r="C59" s="116"/>
      <c r="D59" s="30"/>
      <c r="E59" s="83">
        <v>3425</v>
      </c>
      <c r="F59" s="83" t="s">
        <v>89</v>
      </c>
      <c r="G59" s="85">
        <v>0</v>
      </c>
      <c r="H59" s="85">
        <v>0</v>
      </c>
      <c r="I59" s="85">
        <v>0</v>
      </c>
      <c r="J59" s="79">
        <v>0</v>
      </c>
    </row>
    <row r="60" spans="1:10">
      <c r="A60" s="114"/>
      <c r="B60" s="115"/>
      <c r="C60" s="116"/>
      <c r="D60" s="80" t="s">
        <v>85</v>
      </c>
      <c r="E60" s="76"/>
      <c r="F60" s="80" t="s">
        <v>88</v>
      </c>
      <c r="G60" s="82">
        <f>SUM(G61:G64)</f>
        <v>4250</v>
      </c>
      <c r="H60" s="82">
        <f>SUM(H61:H64)</f>
        <v>4250</v>
      </c>
      <c r="I60" s="82">
        <f>SUM(I61:I64)</f>
        <v>3845.06</v>
      </c>
      <c r="J60" s="79">
        <f>I60/H60*100</f>
        <v>90.471999999999994</v>
      </c>
    </row>
    <row r="61" spans="1:10" ht="25.5">
      <c r="A61" s="114"/>
      <c r="B61" s="115"/>
      <c r="C61" s="116"/>
      <c r="D61" s="86"/>
      <c r="E61" s="83" t="s">
        <v>87</v>
      </c>
      <c r="F61" s="83" t="s">
        <v>86</v>
      </c>
      <c r="G61" s="85">
        <v>3950</v>
      </c>
      <c r="H61" s="85">
        <v>3950</v>
      </c>
      <c r="I61" s="85">
        <v>3827.81</v>
      </c>
      <c r="J61" s="79">
        <f>I61/H61*100</f>
        <v>96.906582278481011</v>
      </c>
    </row>
    <row r="62" spans="1:10" ht="25.5">
      <c r="A62" s="114"/>
      <c r="B62" s="115"/>
      <c r="C62" s="116"/>
      <c r="D62" s="30"/>
      <c r="E62" s="83">
        <v>3432</v>
      </c>
      <c r="F62" s="83" t="s">
        <v>84</v>
      </c>
      <c r="G62" s="85">
        <v>0</v>
      </c>
      <c r="H62" s="85">
        <v>0</v>
      </c>
      <c r="I62" s="85">
        <v>0</v>
      </c>
      <c r="J62" s="79">
        <v>0</v>
      </c>
    </row>
    <row r="63" spans="1:10">
      <c r="A63" s="114"/>
      <c r="B63" s="115"/>
      <c r="C63" s="116"/>
      <c r="D63" s="86"/>
      <c r="E63" s="83" t="s">
        <v>83</v>
      </c>
      <c r="F63" s="83" t="s">
        <v>82</v>
      </c>
      <c r="G63" s="85">
        <v>150</v>
      </c>
      <c r="H63" s="85">
        <v>150</v>
      </c>
      <c r="I63" s="85">
        <v>0</v>
      </c>
      <c r="J63" s="79">
        <f t="shared" ref="J63" si="3">I63/H63*100</f>
        <v>0</v>
      </c>
    </row>
    <row r="64" spans="1:10">
      <c r="A64" s="114"/>
      <c r="B64" s="115"/>
      <c r="C64" s="116"/>
      <c r="D64" s="86"/>
      <c r="E64" s="83" t="s">
        <v>81</v>
      </c>
      <c r="F64" s="83" t="s">
        <v>80</v>
      </c>
      <c r="G64" s="85">
        <v>150</v>
      </c>
      <c r="H64" s="85">
        <v>150</v>
      </c>
      <c r="I64" s="85">
        <v>17.25</v>
      </c>
      <c r="J64" s="79">
        <f t="shared" ref="J64:J70" si="4">I64/H64*100</f>
        <v>11.5</v>
      </c>
    </row>
    <row r="65" spans="1:10" ht="25.5">
      <c r="A65" s="114"/>
      <c r="B65" s="115"/>
      <c r="C65" s="116"/>
      <c r="D65" s="76">
        <v>36</v>
      </c>
      <c r="E65" s="80"/>
      <c r="F65" s="80" t="s">
        <v>79</v>
      </c>
      <c r="G65" s="82">
        <f t="shared" ref="G65:G66" si="5">G66</f>
        <v>0</v>
      </c>
      <c r="H65" s="82">
        <f>H66</f>
        <v>0</v>
      </c>
      <c r="I65" s="82">
        <f>I66</f>
        <v>0</v>
      </c>
      <c r="J65" s="79">
        <v>0</v>
      </c>
    </row>
    <row r="66" spans="1:10">
      <c r="A66" s="114"/>
      <c r="B66" s="115"/>
      <c r="C66" s="116"/>
      <c r="D66" s="76">
        <v>363</v>
      </c>
      <c r="E66" s="80"/>
      <c r="F66" s="80" t="s">
        <v>78</v>
      </c>
      <c r="G66" s="82">
        <f t="shared" si="5"/>
        <v>0</v>
      </c>
      <c r="H66" s="82">
        <f>H67</f>
        <v>0</v>
      </c>
      <c r="I66" s="82">
        <f>I67</f>
        <v>0</v>
      </c>
      <c r="J66" s="79">
        <v>0</v>
      </c>
    </row>
    <row r="67" spans="1:10" ht="25.5">
      <c r="A67" s="114"/>
      <c r="B67" s="115"/>
      <c r="C67" s="116"/>
      <c r="D67" s="30"/>
      <c r="E67" s="83">
        <v>3631</v>
      </c>
      <c r="F67" s="83" t="s">
        <v>77</v>
      </c>
      <c r="G67" s="85">
        <v>0</v>
      </c>
      <c r="H67" s="85">
        <v>0</v>
      </c>
      <c r="I67" s="85">
        <v>0</v>
      </c>
      <c r="J67" s="79">
        <v>0</v>
      </c>
    </row>
    <row r="68" spans="1:10">
      <c r="A68" s="114"/>
      <c r="B68" s="115"/>
      <c r="C68" s="116"/>
      <c r="D68" s="76">
        <v>37</v>
      </c>
      <c r="E68" s="76"/>
      <c r="F68" s="80" t="s">
        <v>74</v>
      </c>
      <c r="G68" s="82">
        <f>G69</f>
        <v>103860</v>
      </c>
      <c r="H68" s="82">
        <f>H69</f>
        <v>72010</v>
      </c>
      <c r="I68" s="82">
        <f>I69</f>
        <v>72010</v>
      </c>
      <c r="J68" s="79">
        <f t="shared" si="4"/>
        <v>100</v>
      </c>
    </row>
    <row r="69" spans="1:10">
      <c r="A69" s="114"/>
      <c r="B69" s="115"/>
      <c r="C69" s="116"/>
      <c r="D69" s="76">
        <v>371</v>
      </c>
      <c r="E69" s="76"/>
      <c r="F69" s="80" t="s">
        <v>73</v>
      </c>
      <c r="G69" s="82">
        <f>G70+G71</f>
        <v>103860</v>
      </c>
      <c r="H69" s="82">
        <f>H70+H71</f>
        <v>72010</v>
      </c>
      <c r="I69" s="82">
        <f>I70+I71</f>
        <v>72010</v>
      </c>
      <c r="J69" s="79">
        <f t="shared" si="4"/>
        <v>100</v>
      </c>
    </row>
    <row r="70" spans="1:10" ht="25.5">
      <c r="A70" s="114"/>
      <c r="B70" s="115"/>
      <c r="C70" s="116"/>
      <c r="D70" s="30"/>
      <c r="E70" s="83">
        <v>3721</v>
      </c>
      <c r="F70" s="83" t="s">
        <v>72</v>
      </c>
      <c r="G70" s="85">
        <v>103000</v>
      </c>
      <c r="H70" s="85">
        <v>71150</v>
      </c>
      <c r="I70" s="85">
        <v>71111</v>
      </c>
      <c r="J70" s="79">
        <f t="shared" si="4"/>
        <v>99.945186226282502</v>
      </c>
    </row>
    <row r="71" spans="1:10">
      <c r="A71" s="114"/>
      <c r="B71" s="115"/>
      <c r="C71" s="116"/>
      <c r="D71" s="80"/>
      <c r="E71" s="83">
        <v>3722</v>
      </c>
      <c r="F71" s="83" t="s">
        <v>71</v>
      </c>
      <c r="G71" s="85">
        <v>860</v>
      </c>
      <c r="H71" s="85">
        <v>860</v>
      </c>
      <c r="I71" s="85">
        <v>899</v>
      </c>
      <c r="J71" s="79">
        <f>I71/H71*100</f>
        <v>104.53488372093022</v>
      </c>
    </row>
    <row r="72" spans="1:10" ht="25.5">
      <c r="A72" s="108" t="s">
        <v>189</v>
      </c>
      <c r="B72" s="108" t="s">
        <v>190</v>
      </c>
      <c r="C72" s="181" t="s">
        <v>176</v>
      </c>
      <c r="D72" s="182"/>
      <c r="E72" s="182"/>
      <c r="F72" s="178" t="s">
        <v>192</v>
      </c>
      <c r="G72" s="178"/>
      <c r="H72" s="178"/>
      <c r="I72" s="178"/>
      <c r="J72" s="178"/>
    </row>
    <row r="73" spans="1:10" ht="38.25">
      <c r="A73" s="108" t="s">
        <v>229</v>
      </c>
      <c r="B73" s="108" t="s">
        <v>230</v>
      </c>
      <c r="C73" s="179"/>
      <c r="D73" s="183"/>
      <c r="E73" s="183"/>
      <c r="F73" s="179"/>
      <c r="G73" s="179"/>
      <c r="H73" s="179"/>
      <c r="I73" s="179"/>
      <c r="J73" s="179"/>
    </row>
    <row r="74" spans="1:10" ht="25.5">
      <c r="A74" s="108" t="s">
        <v>193</v>
      </c>
      <c r="B74" s="108" t="s">
        <v>194</v>
      </c>
      <c r="C74" s="179"/>
      <c r="D74" s="179"/>
      <c r="E74" s="179"/>
      <c r="F74" s="179"/>
      <c r="G74" s="179"/>
      <c r="H74" s="179"/>
      <c r="I74" s="179"/>
      <c r="J74" s="179"/>
    </row>
    <row r="75" spans="1:10" ht="29.25" customHeight="1">
      <c r="A75" s="172" t="s">
        <v>184</v>
      </c>
      <c r="B75" s="173"/>
      <c r="C75" s="180"/>
      <c r="D75" s="180"/>
      <c r="E75" s="180"/>
      <c r="F75" s="180"/>
      <c r="G75" s="180"/>
      <c r="H75" s="180"/>
      <c r="I75" s="180"/>
      <c r="J75" s="180"/>
    </row>
    <row r="76" spans="1:10" ht="25.5">
      <c r="A76" s="114"/>
      <c r="B76" s="115"/>
      <c r="C76" s="116"/>
      <c r="D76" s="76">
        <v>4</v>
      </c>
      <c r="E76" s="76"/>
      <c r="F76" s="88" t="s">
        <v>70</v>
      </c>
      <c r="G76" s="82">
        <f>G77+G88</f>
        <v>0</v>
      </c>
      <c r="H76" s="82">
        <f>H77+H88</f>
        <v>0</v>
      </c>
      <c r="I76" s="82">
        <f>I77+I88</f>
        <v>86595.59</v>
      </c>
      <c r="J76" s="79">
        <v>0</v>
      </c>
    </row>
    <row r="77" spans="1:10" ht="25.5">
      <c r="A77" s="114"/>
      <c r="B77" s="115"/>
      <c r="C77" s="116"/>
      <c r="D77" s="76">
        <v>42</v>
      </c>
      <c r="E77" s="76"/>
      <c r="F77" s="88" t="s">
        <v>69</v>
      </c>
      <c r="G77" s="82">
        <f>G80+G86</f>
        <v>0</v>
      </c>
      <c r="H77" s="82">
        <f>H80+H86</f>
        <v>0</v>
      </c>
      <c r="I77" s="82">
        <f>I80+I86+I78</f>
        <v>60835.34</v>
      </c>
      <c r="J77" s="79">
        <v>0</v>
      </c>
    </row>
    <row r="78" spans="1:10">
      <c r="A78" s="114"/>
      <c r="B78" s="115"/>
      <c r="C78" s="116"/>
      <c r="D78" s="88" t="s">
        <v>227</v>
      </c>
      <c r="E78" s="76"/>
      <c r="F78" s="88" t="s">
        <v>228</v>
      </c>
      <c r="G78" s="82"/>
      <c r="H78" s="82"/>
      <c r="I78" s="82">
        <f>I79</f>
        <v>0</v>
      </c>
      <c r="J78" s="79">
        <v>0</v>
      </c>
    </row>
    <row r="79" spans="1:10">
      <c r="A79" s="114"/>
      <c r="B79" s="115"/>
      <c r="C79" s="116"/>
      <c r="D79" s="88"/>
      <c r="E79" s="90">
        <v>4212</v>
      </c>
      <c r="F79" s="90" t="s">
        <v>223</v>
      </c>
      <c r="G79" s="85">
        <v>0</v>
      </c>
      <c r="H79" s="85">
        <v>0</v>
      </c>
      <c r="I79" s="85">
        <v>0</v>
      </c>
      <c r="J79" s="79">
        <v>0</v>
      </c>
    </row>
    <row r="80" spans="1:10">
      <c r="A80" s="114"/>
      <c r="B80" s="115"/>
      <c r="C80" s="116"/>
      <c r="D80" s="88" t="s">
        <v>177</v>
      </c>
      <c r="E80" s="76"/>
      <c r="F80" s="88" t="s">
        <v>68</v>
      </c>
      <c r="G80" s="82">
        <f>G81+G82+G83+G84</f>
        <v>0</v>
      </c>
      <c r="H80" s="82">
        <f>H81+H82+H83+H84</f>
        <v>0</v>
      </c>
      <c r="I80" s="82">
        <f>I81+I82+I83+I84+I85</f>
        <v>60835.34</v>
      </c>
      <c r="J80" s="79">
        <v>0</v>
      </c>
    </row>
    <row r="81" spans="1:10">
      <c r="A81" s="114"/>
      <c r="B81" s="115"/>
      <c r="C81" s="116"/>
      <c r="D81" s="30"/>
      <c r="E81" s="90" t="s">
        <v>67</v>
      </c>
      <c r="F81" s="90" t="s">
        <v>66</v>
      </c>
      <c r="G81" s="85">
        <v>0</v>
      </c>
      <c r="H81" s="85">
        <v>0</v>
      </c>
      <c r="I81" s="85">
        <v>0</v>
      </c>
      <c r="J81" s="79">
        <v>0</v>
      </c>
    </row>
    <row r="82" spans="1:10">
      <c r="A82" s="114"/>
      <c r="B82" s="115"/>
      <c r="C82" s="116"/>
      <c r="D82" s="30"/>
      <c r="E82" s="90" t="s">
        <v>65</v>
      </c>
      <c r="F82" s="90" t="s">
        <v>64</v>
      </c>
      <c r="G82" s="85">
        <v>0</v>
      </c>
      <c r="H82" s="85">
        <v>0</v>
      </c>
      <c r="I82" s="85">
        <v>0</v>
      </c>
      <c r="J82" s="79">
        <v>0</v>
      </c>
    </row>
    <row r="83" spans="1:10">
      <c r="A83" s="114"/>
      <c r="B83" s="115"/>
      <c r="C83" s="116"/>
      <c r="D83" s="86"/>
      <c r="E83" s="90">
        <v>4223</v>
      </c>
      <c r="F83" s="90" t="s">
        <v>63</v>
      </c>
      <c r="G83" s="85">
        <v>0</v>
      </c>
      <c r="H83" s="85">
        <v>0</v>
      </c>
      <c r="I83" s="85">
        <v>0</v>
      </c>
      <c r="J83" s="79">
        <v>0</v>
      </c>
    </row>
    <row r="84" spans="1:10">
      <c r="A84" s="114"/>
      <c r="B84" s="115"/>
      <c r="C84" s="116"/>
      <c r="D84" s="86"/>
      <c r="E84" s="90">
        <v>4225</v>
      </c>
      <c r="F84" s="90" t="s">
        <v>62</v>
      </c>
      <c r="G84" s="85">
        <v>0</v>
      </c>
      <c r="H84" s="85">
        <v>0</v>
      </c>
      <c r="I84" s="85">
        <v>0</v>
      </c>
      <c r="J84" s="79">
        <v>0</v>
      </c>
    </row>
    <row r="85" spans="1:10" ht="25.5">
      <c r="A85" s="114"/>
      <c r="B85" s="115"/>
      <c r="C85" s="116"/>
      <c r="D85" s="86"/>
      <c r="E85" s="90">
        <v>4227</v>
      </c>
      <c r="F85" s="90" t="s">
        <v>249</v>
      </c>
      <c r="G85" s="85">
        <v>0</v>
      </c>
      <c r="H85" s="85">
        <v>0</v>
      </c>
      <c r="I85" s="85">
        <v>60835.34</v>
      </c>
      <c r="J85" s="79">
        <v>0</v>
      </c>
    </row>
    <row r="86" spans="1:10">
      <c r="A86" s="114"/>
      <c r="B86" s="115"/>
      <c r="C86" s="116"/>
      <c r="D86" s="88">
        <v>426</v>
      </c>
      <c r="E86" s="76"/>
      <c r="F86" s="88" t="s">
        <v>61</v>
      </c>
      <c r="G86" s="82">
        <f>G87</f>
        <v>0</v>
      </c>
      <c r="H86" s="82">
        <f>H87</f>
        <v>0</v>
      </c>
      <c r="I86" s="82">
        <f>I87</f>
        <v>0</v>
      </c>
      <c r="J86" s="79">
        <v>0</v>
      </c>
    </row>
    <row r="87" spans="1:10">
      <c r="A87" s="114"/>
      <c r="B87" s="115"/>
      <c r="C87" s="116"/>
      <c r="D87" s="86"/>
      <c r="E87" s="90">
        <v>4262</v>
      </c>
      <c r="F87" s="90" t="s">
        <v>60</v>
      </c>
      <c r="G87" s="85">
        <v>0</v>
      </c>
      <c r="H87" s="85">
        <v>0</v>
      </c>
      <c r="I87" s="85">
        <v>0</v>
      </c>
      <c r="J87" s="79">
        <v>0</v>
      </c>
    </row>
    <row r="88" spans="1:10" ht="25.5">
      <c r="A88" s="114"/>
      <c r="B88" s="115"/>
      <c r="C88" s="116"/>
      <c r="D88" s="76">
        <v>45</v>
      </c>
      <c r="E88" s="92"/>
      <c r="F88" s="93" t="s">
        <v>59</v>
      </c>
      <c r="G88" s="82">
        <f>G89+G91</f>
        <v>0</v>
      </c>
      <c r="H88" s="82">
        <f>H89+H91</f>
        <v>0</v>
      </c>
      <c r="I88" s="82">
        <f>I89+I91</f>
        <v>25760.25</v>
      </c>
      <c r="J88" s="79">
        <v>0</v>
      </c>
    </row>
    <row r="89" spans="1:10" ht="25.5">
      <c r="A89" s="114"/>
      <c r="B89" s="115"/>
      <c r="C89" s="116"/>
      <c r="D89" s="76">
        <v>451</v>
      </c>
      <c r="E89" s="92"/>
      <c r="F89" s="93" t="s">
        <v>58</v>
      </c>
      <c r="G89" s="82">
        <f>G90</f>
        <v>0</v>
      </c>
      <c r="H89" s="82">
        <f>H90</f>
        <v>0</v>
      </c>
      <c r="I89" s="82">
        <f>I90</f>
        <v>25760.25</v>
      </c>
      <c r="J89" s="79">
        <v>0</v>
      </c>
    </row>
    <row r="90" spans="1:10" ht="25.5">
      <c r="A90" s="114"/>
      <c r="B90" s="115"/>
      <c r="C90" s="116"/>
      <c r="D90" s="30"/>
      <c r="E90" s="95">
        <v>4511</v>
      </c>
      <c r="F90" s="96" t="s">
        <v>58</v>
      </c>
      <c r="G90" s="85">
        <v>0</v>
      </c>
      <c r="H90" s="85">
        <v>0</v>
      </c>
      <c r="I90" s="85">
        <v>25760.25</v>
      </c>
      <c r="J90" s="79">
        <v>0</v>
      </c>
    </row>
    <row r="91" spans="1:10" ht="25.5">
      <c r="A91" s="114"/>
      <c r="B91" s="115"/>
      <c r="C91" s="116"/>
      <c r="D91" s="87">
        <v>454</v>
      </c>
      <c r="E91" s="92"/>
      <c r="F91" s="93" t="s">
        <v>57</v>
      </c>
      <c r="G91" s="82">
        <f>G92</f>
        <v>0</v>
      </c>
      <c r="H91" s="82">
        <f>H92</f>
        <v>0</v>
      </c>
      <c r="I91" s="82">
        <f>I92</f>
        <v>0</v>
      </c>
      <c r="J91" s="79">
        <v>0</v>
      </c>
    </row>
    <row r="92" spans="1:10" ht="25.5">
      <c r="A92" s="114"/>
      <c r="B92" s="115"/>
      <c r="C92" s="116"/>
      <c r="D92" s="95"/>
      <c r="E92" s="95">
        <v>4541</v>
      </c>
      <c r="F92" s="96" t="s">
        <v>57</v>
      </c>
      <c r="G92" s="85">
        <v>0</v>
      </c>
      <c r="H92" s="85">
        <v>0</v>
      </c>
      <c r="I92" s="85">
        <v>0</v>
      </c>
      <c r="J92" s="79">
        <v>0</v>
      </c>
    </row>
    <row r="93" spans="1:10" ht="25.5">
      <c r="A93" s="108" t="s">
        <v>189</v>
      </c>
      <c r="B93" s="108" t="s">
        <v>190</v>
      </c>
      <c r="C93" s="181" t="s">
        <v>176</v>
      </c>
      <c r="D93" s="182"/>
      <c r="E93" s="182"/>
      <c r="F93" s="178" t="s">
        <v>192</v>
      </c>
      <c r="G93" s="178"/>
      <c r="H93" s="178"/>
      <c r="I93" s="178"/>
      <c r="J93" s="178"/>
    </row>
    <row r="94" spans="1:10" ht="38.25">
      <c r="A94" s="108" t="s">
        <v>250</v>
      </c>
      <c r="B94" s="108" t="s">
        <v>251</v>
      </c>
      <c r="C94" s="179"/>
      <c r="D94" s="183"/>
      <c r="E94" s="183"/>
      <c r="F94" s="179"/>
      <c r="G94" s="179"/>
      <c r="H94" s="179"/>
      <c r="I94" s="179"/>
      <c r="J94" s="179"/>
    </row>
    <row r="95" spans="1:10" ht="25.5">
      <c r="A95" s="108" t="s">
        <v>193</v>
      </c>
      <c r="B95" s="108" t="s">
        <v>194</v>
      </c>
      <c r="C95" s="179"/>
      <c r="D95" s="179"/>
      <c r="E95" s="179"/>
      <c r="F95" s="179"/>
      <c r="G95" s="179"/>
      <c r="H95" s="179"/>
      <c r="I95" s="179"/>
      <c r="J95" s="179"/>
    </row>
    <row r="96" spans="1:10" ht="30" customHeight="1">
      <c r="A96" s="172" t="s">
        <v>184</v>
      </c>
      <c r="B96" s="173"/>
      <c r="C96" s="180"/>
      <c r="D96" s="180"/>
      <c r="E96" s="180"/>
      <c r="F96" s="180"/>
      <c r="G96" s="180"/>
      <c r="H96" s="180"/>
      <c r="I96" s="180"/>
      <c r="J96" s="180"/>
    </row>
    <row r="97" spans="1:10" ht="25.5">
      <c r="A97" s="114"/>
      <c r="B97" s="115"/>
      <c r="C97" s="116"/>
      <c r="D97" s="76">
        <v>4</v>
      </c>
      <c r="E97" s="76"/>
      <c r="F97" s="88" t="s">
        <v>70</v>
      </c>
      <c r="G97" s="82">
        <f>G98+G109</f>
        <v>0</v>
      </c>
      <c r="H97" s="82">
        <f>H98+H109</f>
        <v>0</v>
      </c>
      <c r="I97" s="82">
        <f>I98+I109</f>
        <v>55875</v>
      </c>
      <c r="J97" s="79">
        <v>0</v>
      </c>
    </row>
    <row r="98" spans="1:10" ht="25.5">
      <c r="A98" s="114"/>
      <c r="B98" s="115"/>
      <c r="C98" s="116"/>
      <c r="D98" s="76">
        <v>42</v>
      </c>
      <c r="E98" s="76"/>
      <c r="F98" s="88" t="s">
        <v>69</v>
      </c>
      <c r="G98" s="82">
        <f>G101+G107</f>
        <v>0</v>
      </c>
      <c r="H98" s="82">
        <f>H101+H107</f>
        <v>0</v>
      </c>
      <c r="I98" s="82">
        <f>I101+I107+I99</f>
        <v>55875</v>
      </c>
      <c r="J98" s="79">
        <v>0</v>
      </c>
    </row>
    <row r="99" spans="1:10">
      <c r="A99" s="114"/>
      <c r="B99" s="115"/>
      <c r="C99" s="116"/>
      <c r="D99" s="88" t="s">
        <v>227</v>
      </c>
      <c r="E99" s="76"/>
      <c r="F99" s="88" t="s">
        <v>228</v>
      </c>
      <c r="G99" s="82"/>
      <c r="H99" s="82"/>
      <c r="I99" s="82">
        <f>I100</f>
        <v>55875</v>
      </c>
      <c r="J99" s="79">
        <v>0</v>
      </c>
    </row>
    <row r="100" spans="1:10">
      <c r="A100" s="114"/>
      <c r="B100" s="115"/>
      <c r="C100" s="116"/>
      <c r="D100" s="88"/>
      <c r="E100" s="90">
        <v>4212</v>
      </c>
      <c r="F100" s="90" t="s">
        <v>223</v>
      </c>
      <c r="G100" s="85">
        <v>0</v>
      </c>
      <c r="H100" s="85">
        <v>0</v>
      </c>
      <c r="I100" s="85">
        <v>55875</v>
      </c>
      <c r="J100" s="79">
        <v>0</v>
      </c>
    </row>
    <row r="101" spans="1:10">
      <c r="A101" s="114"/>
      <c r="B101" s="115"/>
      <c r="C101" s="116"/>
      <c r="D101" s="88" t="s">
        <v>177</v>
      </c>
      <c r="E101" s="76"/>
      <c r="F101" s="88" t="s">
        <v>68</v>
      </c>
      <c r="G101" s="82">
        <f>G102+G103+G104+G105</f>
        <v>0</v>
      </c>
      <c r="H101" s="82">
        <f>H102+H103+H104+H105</f>
        <v>0</v>
      </c>
      <c r="I101" s="82">
        <f>I102+I103+I104+I105+I106</f>
        <v>0</v>
      </c>
      <c r="J101" s="79">
        <v>0</v>
      </c>
    </row>
    <row r="102" spans="1:10">
      <c r="A102" s="114"/>
      <c r="B102" s="115"/>
      <c r="C102" s="116"/>
      <c r="D102" s="30"/>
      <c r="E102" s="90" t="s">
        <v>67</v>
      </c>
      <c r="F102" s="90" t="s">
        <v>66</v>
      </c>
      <c r="G102" s="85">
        <v>0</v>
      </c>
      <c r="H102" s="85">
        <v>0</v>
      </c>
      <c r="I102" s="85">
        <v>0</v>
      </c>
      <c r="J102" s="79">
        <v>0</v>
      </c>
    </row>
    <row r="103" spans="1:10">
      <c r="A103" s="114"/>
      <c r="B103" s="115"/>
      <c r="C103" s="116"/>
      <c r="D103" s="30"/>
      <c r="E103" s="90" t="s">
        <v>65</v>
      </c>
      <c r="F103" s="90" t="s">
        <v>64</v>
      </c>
      <c r="G103" s="85">
        <v>0</v>
      </c>
      <c r="H103" s="85">
        <v>0</v>
      </c>
      <c r="I103" s="85">
        <v>0</v>
      </c>
      <c r="J103" s="79">
        <v>0</v>
      </c>
    </row>
    <row r="104" spans="1:10">
      <c r="A104" s="114"/>
      <c r="B104" s="115"/>
      <c r="C104" s="116"/>
      <c r="D104" s="86"/>
      <c r="E104" s="90">
        <v>4223</v>
      </c>
      <c r="F104" s="90" t="s">
        <v>63</v>
      </c>
      <c r="G104" s="85">
        <v>0</v>
      </c>
      <c r="H104" s="85">
        <v>0</v>
      </c>
      <c r="I104" s="85">
        <v>0</v>
      </c>
      <c r="J104" s="79">
        <v>0</v>
      </c>
    </row>
    <row r="105" spans="1:10">
      <c r="A105" s="114"/>
      <c r="B105" s="115"/>
      <c r="C105" s="116"/>
      <c r="D105" s="86"/>
      <c r="E105" s="90">
        <v>4225</v>
      </c>
      <c r="F105" s="90" t="s">
        <v>62</v>
      </c>
      <c r="G105" s="85">
        <v>0</v>
      </c>
      <c r="H105" s="85">
        <v>0</v>
      </c>
      <c r="I105" s="85">
        <v>0</v>
      </c>
      <c r="J105" s="79">
        <v>0</v>
      </c>
    </row>
    <row r="106" spans="1:10">
      <c r="A106" s="114"/>
      <c r="B106" s="115"/>
      <c r="C106" s="116"/>
      <c r="D106" s="86"/>
      <c r="E106" s="90">
        <v>4227</v>
      </c>
      <c r="F106" s="90" t="s">
        <v>231</v>
      </c>
      <c r="G106" s="85">
        <v>0</v>
      </c>
      <c r="H106" s="85">
        <v>0</v>
      </c>
      <c r="I106" s="85">
        <v>0</v>
      </c>
      <c r="J106" s="79">
        <v>0</v>
      </c>
    </row>
    <row r="107" spans="1:10">
      <c r="A107" s="114"/>
      <c r="B107" s="115"/>
      <c r="C107" s="116"/>
      <c r="D107" s="88">
        <v>426</v>
      </c>
      <c r="E107" s="76"/>
      <c r="F107" s="88" t="s">
        <v>61</v>
      </c>
      <c r="G107" s="82">
        <f>G108</f>
        <v>0</v>
      </c>
      <c r="H107" s="82">
        <f>H108</f>
        <v>0</v>
      </c>
      <c r="I107" s="82">
        <f>I108</f>
        <v>0</v>
      </c>
      <c r="J107" s="79">
        <v>0</v>
      </c>
    </row>
    <row r="108" spans="1:10">
      <c r="A108" s="114"/>
      <c r="B108" s="115"/>
      <c r="C108" s="116"/>
      <c r="D108" s="86"/>
      <c r="E108" s="90">
        <v>4262</v>
      </c>
      <c r="F108" s="90" t="s">
        <v>60</v>
      </c>
      <c r="G108" s="85">
        <v>0</v>
      </c>
      <c r="H108" s="85">
        <v>0</v>
      </c>
      <c r="I108" s="85">
        <v>0</v>
      </c>
      <c r="J108" s="79">
        <v>0</v>
      </c>
    </row>
    <row r="109" spans="1:10" ht="25.5">
      <c r="A109" s="114"/>
      <c r="B109" s="115"/>
      <c r="C109" s="116"/>
      <c r="D109" s="76">
        <v>45</v>
      </c>
      <c r="E109" s="92"/>
      <c r="F109" s="93" t="s">
        <v>59</v>
      </c>
      <c r="G109" s="82">
        <f>G110+G112</f>
        <v>0</v>
      </c>
      <c r="H109" s="82">
        <f>H110+H112</f>
        <v>0</v>
      </c>
      <c r="I109" s="82">
        <f>I110+I112</f>
        <v>0</v>
      </c>
      <c r="J109" s="79">
        <v>0</v>
      </c>
    </row>
    <row r="110" spans="1:10" ht="25.5">
      <c r="A110" s="114"/>
      <c r="B110" s="115"/>
      <c r="C110" s="116"/>
      <c r="D110" s="76">
        <v>451</v>
      </c>
      <c r="E110" s="92"/>
      <c r="F110" s="93" t="s">
        <v>58</v>
      </c>
      <c r="G110" s="82">
        <f>G111</f>
        <v>0</v>
      </c>
      <c r="H110" s="82">
        <f>H111</f>
        <v>0</v>
      </c>
      <c r="I110" s="82">
        <f>I111</f>
        <v>0</v>
      </c>
      <c r="J110" s="79">
        <v>0</v>
      </c>
    </row>
    <row r="111" spans="1:10" ht="25.5">
      <c r="A111" s="114"/>
      <c r="B111" s="115"/>
      <c r="C111" s="116"/>
      <c r="D111" s="30"/>
      <c r="E111" s="95">
        <v>4511</v>
      </c>
      <c r="F111" s="96" t="s">
        <v>58</v>
      </c>
      <c r="G111" s="85">
        <v>0</v>
      </c>
      <c r="H111" s="85">
        <v>0</v>
      </c>
      <c r="I111" s="85"/>
      <c r="J111" s="79">
        <v>0</v>
      </c>
    </row>
    <row r="112" spans="1:10" ht="25.5">
      <c r="A112" s="114"/>
      <c r="B112" s="115"/>
      <c r="C112" s="116"/>
      <c r="D112" s="87">
        <v>454</v>
      </c>
      <c r="E112" s="92"/>
      <c r="F112" s="93" t="s">
        <v>57</v>
      </c>
      <c r="G112" s="82">
        <f>G113</f>
        <v>0</v>
      </c>
      <c r="H112" s="82">
        <f>H113</f>
        <v>0</v>
      </c>
      <c r="I112" s="82">
        <f>I113</f>
        <v>0</v>
      </c>
      <c r="J112" s="79">
        <v>0</v>
      </c>
    </row>
    <row r="113" spans="1:10" ht="25.5">
      <c r="A113" s="114"/>
      <c r="B113" s="115"/>
      <c r="C113" s="116"/>
      <c r="D113" s="95"/>
      <c r="E113" s="95">
        <v>4541</v>
      </c>
      <c r="F113" s="96" t="s">
        <v>57</v>
      </c>
      <c r="G113" s="85">
        <v>0</v>
      </c>
      <c r="H113" s="85">
        <v>0</v>
      </c>
      <c r="I113" s="85">
        <v>0</v>
      </c>
      <c r="J113" s="79">
        <v>0</v>
      </c>
    </row>
    <row r="114" spans="1:10" ht="33.75" customHeight="1">
      <c r="A114" s="108" t="s">
        <v>189</v>
      </c>
      <c r="B114" s="108" t="s">
        <v>190</v>
      </c>
      <c r="C114" s="181" t="s">
        <v>178</v>
      </c>
      <c r="D114" s="182"/>
      <c r="E114" s="182"/>
      <c r="F114" s="178" t="s">
        <v>197</v>
      </c>
      <c r="G114" s="178"/>
      <c r="H114" s="178"/>
      <c r="I114" s="178"/>
      <c r="J114" s="178"/>
    </row>
    <row r="115" spans="1:10" ht="45.75" customHeight="1">
      <c r="A115" s="108" t="s">
        <v>196</v>
      </c>
      <c r="B115" s="108" t="s">
        <v>191</v>
      </c>
      <c r="C115" s="179"/>
      <c r="D115" s="179"/>
      <c r="E115" s="179"/>
      <c r="F115" s="179"/>
      <c r="G115" s="179"/>
      <c r="H115" s="179"/>
      <c r="I115" s="179"/>
      <c r="J115" s="179"/>
    </row>
    <row r="116" spans="1:10" ht="29.25" customHeight="1">
      <c r="A116" s="108" t="s">
        <v>193</v>
      </c>
      <c r="B116" s="108" t="s">
        <v>194</v>
      </c>
      <c r="C116" s="179"/>
      <c r="D116" s="179"/>
      <c r="E116" s="179"/>
      <c r="F116" s="179"/>
      <c r="G116" s="179"/>
      <c r="H116" s="179"/>
      <c r="I116" s="179"/>
      <c r="J116" s="179"/>
    </row>
    <row r="117" spans="1:10" ht="38.25" customHeight="1">
      <c r="A117" s="172" t="s">
        <v>184</v>
      </c>
      <c r="B117" s="173"/>
      <c r="C117" s="180"/>
      <c r="D117" s="180"/>
      <c r="E117" s="180"/>
      <c r="F117" s="180"/>
      <c r="G117" s="180"/>
      <c r="H117" s="180"/>
      <c r="I117" s="180"/>
      <c r="J117" s="180"/>
    </row>
    <row r="118" spans="1:10">
      <c r="A118" s="114"/>
      <c r="B118" s="115"/>
      <c r="C118" s="116"/>
      <c r="D118" s="76">
        <v>3</v>
      </c>
      <c r="E118" s="76"/>
      <c r="F118" s="80" t="s">
        <v>154</v>
      </c>
      <c r="G118" s="82">
        <f>G119+G128+G160+G169+G172</f>
        <v>580000</v>
      </c>
      <c r="H118" s="82">
        <f>H119+H128+H160+H169+H172</f>
        <v>580000</v>
      </c>
      <c r="I118" s="82">
        <f>I119+I128+I160+I169+I172</f>
        <v>524706.43000000005</v>
      </c>
      <c r="J118" s="79">
        <f t="shared" ref="J118" si="6">I118/H118*100</f>
        <v>90.466625862068966</v>
      </c>
    </row>
    <row r="119" spans="1:10">
      <c r="A119" s="114"/>
      <c r="B119" s="115"/>
      <c r="C119" s="116"/>
      <c r="D119" s="76">
        <v>31</v>
      </c>
      <c r="E119" s="76"/>
      <c r="F119" s="80" t="s">
        <v>3</v>
      </c>
      <c r="G119" s="82">
        <f>G120+G123+G125</f>
        <v>0</v>
      </c>
      <c r="H119" s="82">
        <f>H120+H123+H125</f>
        <v>0</v>
      </c>
      <c r="I119" s="82">
        <f>I120+I123+I125</f>
        <v>0</v>
      </c>
      <c r="J119" s="79">
        <v>0</v>
      </c>
    </row>
    <row r="120" spans="1:10">
      <c r="A120" s="114"/>
      <c r="B120" s="115"/>
      <c r="C120" s="116"/>
      <c r="D120" s="80">
        <v>311</v>
      </c>
      <c r="E120" s="76"/>
      <c r="F120" s="80" t="s">
        <v>153</v>
      </c>
      <c r="G120" s="82">
        <f>G121+G122</f>
        <v>0</v>
      </c>
      <c r="H120" s="82">
        <f>H121+H122</f>
        <v>0</v>
      </c>
      <c r="I120" s="82">
        <f>I121+I122</f>
        <v>0</v>
      </c>
      <c r="J120" s="79">
        <v>0</v>
      </c>
    </row>
    <row r="121" spans="1:10">
      <c r="A121" s="114"/>
      <c r="B121" s="115"/>
      <c r="C121" s="116"/>
      <c r="D121" s="80"/>
      <c r="E121" s="83" t="s">
        <v>152</v>
      </c>
      <c r="F121" s="83" t="s">
        <v>30</v>
      </c>
      <c r="G121" s="85">
        <v>0</v>
      </c>
      <c r="H121" s="85">
        <v>0</v>
      </c>
      <c r="I121" s="85">
        <v>0</v>
      </c>
      <c r="J121" s="79">
        <v>0</v>
      </c>
    </row>
    <row r="122" spans="1:10">
      <c r="A122" s="114"/>
      <c r="B122" s="115"/>
      <c r="C122" s="116"/>
      <c r="D122" s="80"/>
      <c r="E122" s="83">
        <v>3114</v>
      </c>
      <c r="F122" s="83" t="s">
        <v>151</v>
      </c>
      <c r="G122" s="85">
        <v>0</v>
      </c>
      <c r="H122" s="85">
        <v>0</v>
      </c>
      <c r="I122" s="85">
        <v>0</v>
      </c>
      <c r="J122" s="79">
        <v>0</v>
      </c>
    </row>
    <row r="123" spans="1:10">
      <c r="A123" s="114"/>
      <c r="B123" s="115"/>
      <c r="C123" s="116"/>
      <c r="D123" s="80">
        <v>312</v>
      </c>
      <c r="E123" s="76"/>
      <c r="F123" s="80" t="s">
        <v>149</v>
      </c>
      <c r="G123" s="82">
        <f>G124</f>
        <v>0</v>
      </c>
      <c r="H123" s="82">
        <f>H124</f>
        <v>0</v>
      </c>
      <c r="I123" s="82">
        <f>I124</f>
        <v>0</v>
      </c>
      <c r="J123" s="79">
        <v>0</v>
      </c>
    </row>
    <row r="124" spans="1:10">
      <c r="A124" s="114"/>
      <c r="B124" s="115"/>
      <c r="C124" s="116"/>
      <c r="D124" s="30"/>
      <c r="E124" s="83" t="s">
        <v>150</v>
      </c>
      <c r="F124" s="83" t="s">
        <v>149</v>
      </c>
      <c r="G124" s="85">
        <v>0</v>
      </c>
      <c r="H124" s="85">
        <v>0</v>
      </c>
      <c r="I124" s="85">
        <v>0</v>
      </c>
      <c r="J124" s="79">
        <v>0</v>
      </c>
    </row>
    <row r="125" spans="1:10">
      <c r="A125" s="114"/>
      <c r="B125" s="115"/>
      <c r="C125" s="116"/>
      <c r="D125" s="80">
        <v>313</v>
      </c>
      <c r="E125" s="76"/>
      <c r="F125" s="80" t="s">
        <v>148</v>
      </c>
      <c r="G125" s="82">
        <f>G126+G127</f>
        <v>0</v>
      </c>
      <c r="H125" s="82">
        <f>H126+H127</f>
        <v>0</v>
      </c>
      <c r="I125" s="82">
        <f>I126+I127</f>
        <v>0</v>
      </c>
      <c r="J125" s="79">
        <v>0</v>
      </c>
    </row>
    <row r="126" spans="1:10" ht="25.5">
      <c r="A126" s="114"/>
      <c r="B126" s="115"/>
      <c r="C126" s="116"/>
      <c r="D126" s="30"/>
      <c r="E126" s="83" t="s">
        <v>147</v>
      </c>
      <c r="F126" s="83" t="s">
        <v>146</v>
      </c>
      <c r="G126" s="85">
        <v>0</v>
      </c>
      <c r="H126" s="85">
        <v>0</v>
      </c>
      <c r="I126" s="85">
        <v>0</v>
      </c>
      <c r="J126" s="79">
        <v>0</v>
      </c>
    </row>
    <row r="127" spans="1:10" ht="25.5">
      <c r="A127" s="114"/>
      <c r="B127" s="115"/>
      <c r="C127" s="116"/>
      <c r="D127" s="80"/>
      <c r="E127" s="83" t="s">
        <v>145</v>
      </c>
      <c r="F127" s="83" t="s">
        <v>144</v>
      </c>
      <c r="G127" s="85">
        <v>0</v>
      </c>
      <c r="H127" s="85">
        <v>0</v>
      </c>
      <c r="I127" s="85">
        <v>0</v>
      </c>
      <c r="J127" s="79">
        <v>0</v>
      </c>
    </row>
    <row r="128" spans="1:10">
      <c r="A128" s="114"/>
      <c r="B128" s="115"/>
      <c r="C128" s="116"/>
      <c r="D128" s="76">
        <v>32</v>
      </c>
      <c r="E128" s="76"/>
      <c r="F128" s="80" t="s">
        <v>9</v>
      </c>
      <c r="G128" s="82">
        <f>G129+G133+G140+G150+G152</f>
        <v>580000</v>
      </c>
      <c r="H128" s="82">
        <f>H129+H133+H140+H150+H152</f>
        <v>580000</v>
      </c>
      <c r="I128" s="82">
        <f>I129+I133+I140+I150+I152</f>
        <v>513478.32</v>
      </c>
      <c r="J128" s="79">
        <f t="shared" ref="J128:J136" si="7">I128/H128*100</f>
        <v>88.530744827586204</v>
      </c>
    </row>
    <row r="129" spans="1:10">
      <c r="A129" s="114"/>
      <c r="B129" s="115"/>
      <c r="C129" s="116"/>
      <c r="D129" s="80" t="s">
        <v>143</v>
      </c>
      <c r="E129" s="76"/>
      <c r="F129" s="80" t="s">
        <v>31</v>
      </c>
      <c r="G129" s="82">
        <f>SUM(G130:G132)</f>
        <v>0</v>
      </c>
      <c r="H129" s="82">
        <f>SUM(H130:H132)</f>
        <v>0</v>
      </c>
      <c r="I129" s="82">
        <f>SUM(I130:I132)</f>
        <v>0</v>
      </c>
      <c r="J129" s="79">
        <v>0</v>
      </c>
    </row>
    <row r="130" spans="1:10">
      <c r="A130" s="114"/>
      <c r="B130" s="115"/>
      <c r="C130" s="116"/>
      <c r="D130" s="30"/>
      <c r="E130" s="83" t="s">
        <v>142</v>
      </c>
      <c r="F130" s="83" t="s">
        <v>32</v>
      </c>
      <c r="G130" s="85">
        <v>0</v>
      </c>
      <c r="H130" s="85">
        <v>0</v>
      </c>
      <c r="I130" s="85">
        <v>0</v>
      </c>
      <c r="J130" s="79">
        <v>0</v>
      </c>
    </row>
    <row r="131" spans="1:10" ht="25.5">
      <c r="A131" s="114"/>
      <c r="B131" s="115"/>
      <c r="C131" s="116"/>
      <c r="D131" s="30"/>
      <c r="E131" s="83" t="s">
        <v>141</v>
      </c>
      <c r="F131" s="83" t="s">
        <v>140</v>
      </c>
      <c r="G131" s="85">
        <v>0</v>
      </c>
      <c r="H131" s="85">
        <v>0</v>
      </c>
      <c r="I131" s="85">
        <v>0</v>
      </c>
      <c r="J131" s="79">
        <v>0</v>
      </c>
    </row>
    <row r="132" spans="1:10">
      <c r="A132" s="114"/>
      <c r="B132" s="115"/>
      <c r="C132" s="116"/>
      <c r="D132" s="86"/>
      <c r="E132" s="83" t="s">
        <v>139</v>
      </c>
      <c r="F132" s="83" t="s">
        <v>138</v>
      </c>
      <c r="G132" s="85">
        <v>0</v>
      </c>
      <c r="H132" s="85">
        <v>0</v>
      </c>
      <c r="I132" s="85">
        <v>0</v>
      </c>
      <c r="J132" s="79">
        <v>0</v>
      </c>
    </row>
    <row r="133" spans="1:10">
      <c r="A133" s="114"/>
      <c r="B133" s="115"/>
      <c r="C133" s="116"/>
      <c r="D133" s="80" t="s">
        <v>137</v>
      </c>
      <c r="E133" s="76"/>
      <c r="F133" s="80" t="s">
        <v>136</v>
      </c>
      <c r="G133" s="82">
        <f>SUM(G134:G139)</f>
        <v>487357</v>
      </c>
      <c r="H133" s="82">
        <f>SUM(H134:H139)</f>
        <v>487357</v>
      </c>
      <c r="I133" s="82">
        <f>SUM(I134:I139)</f>
        <v>414376.9</v>
      </c>
      <c r="J133" s="79">
        <f t="shared" si="7"/>
        <v>85.025330507205197</v>
      </c>
    </row>
    <row r="134" spans="1:10" ht="25.5">
      <c r="A134" s="114"/>
      <c r="B134" s="115"/>
      <c r="C134" s="116"/>
      <c r="D134" s="86"/>
      <c r="E134" s="83" t="s">
        <v>135</v>
      </c>
      <c r="F134" s="83" t="s">
        <v>134</v>
      </c>
      <c r="G134" s="85">
        <v>0</v>
      </c>
      <c r="H134" s="85">
        <v>0</v>
      </c>
      <c r="I134" s="85">
        <v>878.86</v>
      </c>
      <c r="J134" s="79">
        <v>0</v>
      </c>
    </row>
    <row r="135" spans="1:10">
      <c r="A135" s="114"/>
      <c r="B135" s="115"/>
      <c r="C135" s="116"/>
      <c r="D135" s="86"/>
      <c r="E135" s="83">
        <v>3222</v>
      </c>
      <c r="F135" s="83" t="s">
        <v>133</v>
      </c>
      <c r="G135" s="85">
        <v>315279</v>
      </c>
      <c r="H135" s="85">
        <v>315279</v>
      </c>
      <c r="I135" s="85">
        <v>298532.7</v>
      </c>
      <c r="J135" s="79">
        <f t="shared" si="7"/>
        <v>94.688418829037147</v>
      </c>
    </row>
    <row r="136" spans="1:10">
      <c r="A136" s="114"/>
      <c r="B136" s="115"/>
      <c r="C136" s="116"/>
      <c r="D136" s="30"/>
      <c r="E136" s="83" t="s">
        <v>132</v>
      </c>
      <c r="F136" s="83" t="s">
        <v>131</v>
      </c>
      <c r="G136" s="85">
        <v>172078</v>
      </c>
      <c r="H136" s="85">
        <v>172078</v>
      </c>
      <c r="I136" s="85">
        <v>113194.51</v>
      </c>
      <c r="J136" s="79">
        <f t="shared" si="7"/>
        <v>65.780930740710602</v>
      </c>
    </row>
    <row r="137" spans="1:10" ht="25.5">
      <c r="A137" s="114"/>
      <c r="B137" s="115"/>
      <c r="C137" s="116"/>
      <c r="D137" s="86"/>
      <c r="E137" s="83">
        <v>3224</v>
      </c>
      <c r="F137" s="83" t="s">
        <v>130</v>
      </c>
      <c r="G137" s="85">
        <v>0</v>
      </c>
      <c r="H137" s="85">
        <v>0</v>
      </c>
      <c r="I137" s="85">
        <v>90.59</v>
      </c>
      <c r="J137" s="79">
        <v>0</v>
      </c>
    </row>
    <row r="138" spans="1:10">
      <c r="A138" s="114"/>
      <c r="B138" s="115"/>
      <c r="C138" s="116"/>
      <c r="D138" s="86"/>
      <c r="E138" s="83" t="s">
        <v>129</v>
      </c>
      <c r="F138" s="83" t="s">
        <v>128</v>
      </c>
      <c r="G138" s="85">
        <v>0</v>
      </c>
      <c r="H138" s="85">
        <v>0</v>
      </c>
      <c r="I138" s="85">
        <v>1680.24</v>
      </c>
      <c r="J138" s="79" t="e">
        <f>I138/H138*100</f>
        <v>#DIV/0!</v>
      </c>
    </row>
    <row r="139" spans="1:10" ht="25.5">
      <c r="A139" s="114"/>
      <c r="B139" s="115"/>
      <c r="C139" s="116"/>
      <c r="D139" s="86"/>
      <c r="E139" s="83">
        <v>3227</v>
      </c>
      <c r="F139" s="83" t="s">
        <v>127</v>
      </c>
      <c r="G139" s="85">
        <v>0</v>
      </c>
      <c r="H139" s="85">
        <v>0</v>
      </c>
      <c r="I139" s="85">
        <v>0</v>
      </c>
      <c r="J139" s="79">
        <v>0</v>
      </c>
    </row>
    <row r="140" spans="1:10">
      <c r="A140" s="114"/>
      <c r="B140" s="115"/>
      <c r="C140" s="116"/>
      <c r="D140" s="80" t="s">
        <v>126</v>
      </c>
      <c r="E140" s="76"/>
      <c r="F140" s="80" t="s">
        <v>125</v>
      </c>
      <c r="G140" s="82">
        <f>SUM(G141:G149)</f>
        <v>92643</v>
      </c>
      <c r="H140" s="82">
        <f>SUM(H141:H149)</f>
        <v>92643</v>
      </c>
      <c r="I140" s="82">
        <f>SUM(I141:I149)</f>
        <v>98870.3</v>
      </c>
      <c r="J140" s="79">
        <f t="shared" ref="J140:J147" si="8">I140/H140*100</f>
        <v>106.7218246386667</v>
      </c>
    </row>
    <row r="141" spans="1:10">
      <c r="A141" s="114"/>
      <c r="B141" s="115"/>
      <c r="C141" s="116"/>
      <c r="D141" s="86"/>
      <c r="E141" s="83" t="s">
        <v>124</v>
      </c>
      <c r="F141" s="83" t="s">
        <v>123</v>
      </c>
      <c r="G141" s="85">
        <v>0</v>
      </c>
      <c r="H141" s="85">
        <v>0</v>
      </c>
      <c r="I141" s="85">
        <v>648.73</v>
      </c>
      <c r="J141" s="79">
        <v>0</v>
      </c>
    </row>
    <row r="142" spans="1:10" ht="25.5">
      <c r="A142" s="114"/>
      <c r="B142" s="115"/>
      <c r="C142" s="116"/>
      <c r="D142" s="30"/>
      <c r="E142" s="83" t="s">
        <v>122</v>
      </c>
      <c r="F142" s="83" t="s">
        <v>121</v>
      </c>
      <c r="G142" s="85">
        <v>92643</v>
      </c>
      <c r="H142" s="85">
        <v>92643</v>
      </c>
      <c r="I142" s="85">
        <v>95832.19</v>
      </c>
      <c r="J142" s="79">
        <f t="shared" si="8"/>
        <v>103.44245112960505</v>
      </c>
    </row>
    <row r="143" spans="1:10">
      <c r="A143" s="114"/>
      <c r="B143" s="115"/>
      <c r="C143" s="116"/>
      <c r="D143" s="86"/>
      <c r="E143" s="83" t="s">
        <v>120</v>
      </c>
      <c r="F143" s="83" t="s">
        <v>119</v>
      </c>
      <c r="G143" s="85">
        <v>0</v>
      </c>
      <c r="H143" s="85">
        <v>0</v>
      </c>
      <c r="I143" s="85">
        <v>0</v>
      </c>
      <c r="J143" s="79">
        <v>0</v>
      </c>
    </row>
    <row r="144" spans="1:10">
      <c r="A144" s="114"/>
      <c r="B144" s="115"/>
      <c r="C144" s="116"/>
      <c r="D144" s="86"/>
      <c r="E144" s="83" t="s">
        <v>118</v>
      </c>
      <c r="F144" s="83" t="s">
        <v>117</v>
      </c>
      <c r="G144" s="85">
        <v>0</v>
      </c>
      <c r="H144" s="85">
        <v>0</v>
      </c>
      <c r="I144" s="85">
        <v>2243.94</v>
      </c>
      <c r="J144" s="79" t="e">
        <f t="shared" si="8"/>
        <v>#DIV/0!</v>
      </c>
    </row>
    <row r="145" spans="1:10">
      <c r="A145" s="114"/>
      <c r="B145" s="115"/>
      <c r="C145" s="116"/>
      <c r="D145" s="86"/>
      <c r="E145" s="83" t="s">
        <v>116</v>
      </c>
      <c r="F145" s="83" t="s">
        <v>115</v>
      </c>
      <c r="G145" s="85">
        <v>0</v>
      </c>
      <c r="H145" s="85">
        <v>0</v>
      </c>
      <c r="I145" s="85">
        <v>0</v>
      </c>
      <c r="J145" s="79">
        <v>0</v>
      </c>
    </row>
    <row r="146" spans="1:10">
      <c r="A146" s="114"/>
      <c r="B146" s="115"/>
      <c r="C146" s="116"/>
      <c r="D146" s="86"/>
      <c r="E146" s="83">
        <v>3236</v>
      </c>
      <c r="F146" s="83" t="s">
        <v>114</v>
      </c>
      <c r="G146" s="85">
        <v>0</v>
      </c>
      <c r="H146" s="85">
        <v>0</v>
      </c>
      <c r="I146" s="85">
        <v>145.44</v>
      </c>
      <c r="J146" s="79">
        <v>0</v>
      </c>
    </row>
    <row r="147" spans="1:10">
      <c r="A147" s="114"/>
      <c r="B147" s="115"/>
      <c r="C147" s="116"/>
      <c r="D147" s="86"/>
      <c r="E147" s="83" t="s">
        <v>113</v>
      </c>
      <c r="F147" s="83" t="s">
        <v>112</v>
      </c>
      <c r="G147" s="85">
        <v>0</v>
      </c>
      <c r="H147" s="85">
        <v>0</v>
      </c>
      <c r="I147" s="85">
        <v>0</v>
      </c>
      <c r="J147" s="79" t="e">
        <f t="shared" si="8"/>
        <v>#DIV/0!</v>
      </c>
    </row>
    <row r="148" spans="1:10">
      <c r="A148" s="114"/>
      <c r="B148" s="115"/>
      <c r="C148" s="116"/>
      <c r="D148" s="86"/>
      <c r="E148" s="83">
        <v>3238</v>
      </c>
      <c r="F148" s="83" t="s">
        <v>111</v>
      </c>
      <c r="G148" s="85">
        <v>0</v>
      </c>
      <c r="H148" s="85">
        <v>0</v>
      </c>
      <c r="I148" s="85">
        <v>0</v>
      </c>
      <c r="J148" s="79">
        <v>0</v>
      </c>
    </row>
    <row r="149" spans="1:10">
      <c r="A149" s="114"/>
      <c r="B149" s="115"/>
      <c r="C149" s="116"/>
      <c r="D149" s="86"/>
      <c r="E149" s="83" t="s">
        <v>110</v>
      </c>
      <c r="F149" s="83" t="s">
        <v>109</v>
      </c>
      <c r="G149" s="85">
        <v>0</v>
      </c>
      <c r="H149" s="85">
        <v>0</v>
      </c>
      <c r="I149" s="85">
        <v>0</v>
      </c>
      <c r="J149" s="79">
        <v>0</v>
      </c>
    </row>
    <row r="150" spans="1:10" ht="25.5">
      <c r="A150" s="114"/>
      <c r="B150" s="115"/>
      <c r="C150" s="116"/>
      <c r="D150" s="76">
        <v>324</v>
      </c>
      <c r="E150" s="80"/>
      <c r="F150" s="80" t="s">
        <v>108</v>
      </c>
      <c r="G150" s="82">
        <f>G151</f>
        <v>0</v>
      </c>
      <c r="H150" s="82">
        <f>H151</f>
        <v>0</v>
      </c>
      <c r="I150" s="82">
        <f>I151</f>
        <v>0</v>
      </c>
      <c r="J150" s="79">
        <v>0</v>
      </c>
    </row>
    <row r="151" spans="1:10" ht="25.5">
      <c r="A151" s="114"/>
      <c r="B151" s="115"/>
      <c r="C151" s="116"/>
      <c r="D151" s="76"/>
      <c r="E151" s="83">
        <v>3241</v>
      </c>
      <c r="F151" s="83" t="s">
        <v>108</v>
      </c>
      <c r="G151" s="85">
        <v>0</v>
      </c>
      <c r="H151" s="85">
        <v>0</v>
      </c>
      <c r="I151" s="85">
        <v>0</v>
      </c>
      <c r="J151" s="79">
        <v>0</v>
      </c>
    </row>
    <row r="152" spans="1:10">
      <c r="A152" s="114"/>
      <c r="B152" s="115"/>
      <c r="C152" s="116"/>
      <c r="D152" s="80" t="s">
        <v>107</v>
      </c>
      <c r="E152" s="76"/>
      <c r="F152" s="80" t="s">
        <v>95</v>
      </c>
      <c r="G152" s="82">
        <f>SUM(G153:G159)</f>
        <v>0</v>
      </c>
      <c r="H152" s="82">
        <f>SUM(H153:H159)</f>
        <v>0</v>
      </c>
      <c r="I152" s="82">
        <f>SUM(I153:I159)</f>
        <v>231.12</v>
      </c>
      <c r="J152" s="79" t="e">
        <f t="shared" ref="J152:J153" si="9">I152/H152*100</f>
        <v>#DIV/0!</v>
      </c>
    </row>
    <row r="153" spans="1:10" ht="25.5">
      <c r="A153" s="114"/>
      <c r="B153" s="115"/>
      <c r="C153" s="116"/>
      <c r="D153" s="86"/>
      <c r="E153" s="83" t="s">
        <v>106</v>
      </c>
      <c r="F153" s="83" t="s">
        <v>105</v>
      </c>
      <c r="G153" s="85">
        <v>0</v>
      </c>
      <c r="H153" s="85">
        <v>0</v>
      </c>
      <c r="I153" s="85">
        <v>0</v>
      </c>
      <c r="J153" s="79" t="e">
        <f t="shared" si="9"/>
        <v>#DIV/0!</v>
      </c>
    </row>
    <row r="154" spans="1:10">
      <c r="A154" s="114"/>
      <c r="B154" s="115"/>
      <c r="C154" s="116"/>
      <c r="D154" s="30"/>
      <c r="E154" s="83" t="s">
        <v>104</v>
      </c>
      <c r="F154" s="83" t="s">
        <v>103</v>
      </c>
      <c r="G154" s="85">
        <v>0</v>
      </c>
      <c r="H154" s="85">
        <v>0</v>
      </c>
      <c r="I154" s="85">
        <v>0</v>
      </c>
      <c r="J154" s="79">
        <v>0</v>
      </c>
    </row>
    <row r="155" spans="1:10">
      <c r="A155" s="114"/>
      <c r="B155" s="115"/>
      <c r="C155" s="116"/>
      <c r="D155" s="86"/>
      <c r="E155" s="83" t="s">
        <v>102</v>
      </c>
      <c r="F155" s="83" t="s">
        <v>101</v>
      </c>
      <c r="G155" s="85">
        <v>0</v>
      </c>
      <c r="H155" s="85">
        <v>0</v>
      </c>
      <c r="I155" s="85">
        <v>0</v>
      </c>
      <c r="J155" s="79">
        <v>0</v>
      </c>
    </row>
    <row r="156" spans="1:10">
      <c r="A156" s="114"/>
      <c r="B156" s="115"/>
      <c r="C156" s="116"/>
      <c r="D156" s="86"/>
      <c r="E156" s="83" t="s">
        <v>100</v>
      </c>
      <c r="F156" s="83" t="s">
        <v>99</v>
      </c>
      <c r="G156" s="85">
        <v>0</v>
      </c>
      <c r="H156" s="85">
        <v>0</v>
      </c>
      <c r="I156" s="85">
        <v>0</v>
      </c>
      <c r="J156" s="79">
        <v>0</v>
      </c>
    </row>
    <row r="157" spans="1:10">
      <c r="A157" s="114"/>
      <c r="B157" s="115"/>
      <c r="C157" s="116"/>
      <c r="D157" s="86"/>
      <c r="E157" s="83">
        <v>3295</v>
      </c>
      <c r="F157" s="83" t="s">
        <v>98</v>
      </c>
      <c r="G157" s="85">
        <v>0</v>
      </c>
      <c r="H157" s="85">
        <v>0</v>
      </c>
      <c r="I157" s="85">
        <v>0</v>
      </c>
      <c r="J157" s="79">
        <v>0</v>
      </c>
    </row>
    <row r="158" spans="1:10">
      <c r="A158" s="114"/>
      <c r="B158" s="115"/>
      <c r="C158" s="116"/>
      <c r="D158" s="86"/>
      <c r="E158" s="83">
        <v>3296</v>
      </c>
      <c r="F158" s="83" t="s">
        <v>97</v>
      </c>
      <c r="G158" s="85">
        <v>0</v>
      </c>
      <c r="H158" s="85">
        <v>0</v>
      </c>
      <c r="I158" s="85">
        <v>0</v>
      </c>
      <c r="J158" s="79">
        <v>0</v>
      </c>
    </row>
    <row r="159" spans="1:10">
      <c r="A159" s="114"/>
      <c r="B159" s="115"/>
      <c r="C159" s="116"/>
      <c r="D159" s="86"/>
      <c r="E159" s="83" t="s">
        <v>96</v>
      </c>
      <c r="F159" s="83" t="s">
        <v>95</v>
      </c>
      <c r="G159" s="85">
        <v>0</v>
      </c>
      <c r="H159" s="85">
        <v>0</v>
      </c>
      <c r="I159" s="85">
        <v>231.12</v>
      </c>
      <c r="J159" s="79" t="e">
        <f t="shared" ref="J159" si="10">I159/H159*100</f>
        <v>#DIV/0!</v>
      </c>
    </row>
    <row r="160" spans="1:10">
      <c r="A160" s="114"/>
      <c r="B160" s="115"/>
      <c r="C160" s="116"/>
      <c r="D160" s="76">
        <v>34</v>
      </c>
      <c r="E160" s="76"/>
      <c r="F160" s="80" t="s">
        <v>94</v>
      </c>
      <c r="G160" s="82">
        <f>G161+G164</f>
        <v>0</v>
      </c>
      <c r="H160" s="82">
        <f>H161+H164</f>
        <v>0</v>
      </c>
      <c r="I160" s="82">
        <f>I161+I164</f>
        <v>0</v>
      </c>
      <c r="J160" s="79">
        <v>0</v>
      </c>
    </row>
    <row r="161" spans="1:10">
      <c r="A161" s="114"/>
      <c r="B161" s="115"/>
      <c r="C161" s="116"/>
      <c r="D161" s="80" t="s">
        <v>92</v>
      </c>
      <c r="E161" s="76"/>
      <c r="F161" s="80" t="s">
        <v>93</v>
      </c>
      <c r="G161" s="82">
        <f>G162+G163</f>
        <v>0</v>
      </c>
      <c r="H161" s="82">
        <f>H162+H163</f>
        <v>0</v>
      </c>
      <c r="I161" s="82">
        <f>I162+I163</f>
        <v>0</v>
      </c>
      <c r="J161" s="79">
        <v>0</v>
      </c>
    </row>
    <row r="162" spans="1:10" ht="38.25">
      <c r="A162" s="114"/>
      <c r="B162" s="115"/>
      <c r="C162" s="116"/>
      <c r="D162" s="30"/>
      <c r="E162" s="83" t="s">
        <v>91</v>
      </c>
      <c r="F162" s="83" t="s">
        <v>90</v>
      </c>
      <c r="G162" s="85">
        <v>0</v>
      </c>
      <c r="H162" s="85">
        <v>0</v>
      </c>
      <c r="I162" s="85">
        <v>0</v>
      </c>
      <c r="J162" s="79">
        <v>0</v>
      </c>
    </row>
    <row r="163" spans="1:10" ht="25.5">
      <c r="A163" s="114"/>
      <c r="B163" s="115"/>
      <c r="C163" s="116"/>
      <c r="D163" s="30"/>
      <c r="E163" s="83">
        <v>3425</v>
      </c>
      <c r="F163" s="83" t="s">
        <v>89</v>
      </c>
      <c r="G163" s="85">
        <v>0</v>
      </c>
      <c r="H163" s="85">
        <v>0</v>
      </c>
      <c r="I163" s="85">
        <v>0</v>
      </c>
      <c r="J163" s="79">
        <v>0</v>
      </c>
    </row>
    <row r="164" spans="1:10">
      <c r="A164" s="114"/>
      <c r="B164" s="115"/>
      <c r="C164" s="116"/>
      <c r="D164" s="80" t="s">
        <v>85</v>
      </c>
      <c r="E164" s="76"/>
      <c r="F164" s="80" t="s">
        <v>88</v>
      </c>
      <c r="G164" s="82">
        <f>SUM(G165:G168)</f>
        <v>0</v>
      </c>
      <c r="H164" s="82">
        <f>SUM(H165:H168)</f>
        <v>0</v>
      </c>
      <c r="I164" s="82">
        <f>SUM(I165:I168)</f>
        <v>0</v>
      </c>
      <c r="J164" s="79">
        <v>0</v>
      </c>
    </row>
    <row r="165" spans="1:10" ht="25.5">
      <c r="A165" s="114"/>
      <c r="B165" s="115"/>
      <c r="C165" s="116"/>
      <c r="D165" s="86"/>
      <c r="E165" s="83" t="s">
        <v>87</v>
      </c>
      <c r="F165" s="83" t="s">
        <v>86</v>
      </c>
      <c r="G165" s="85">
        <v>0</v>
      </c>
      <c r="H165" s="85">
        <v>0</v>
      </c>
      <c r="I165" s="85">
        <v>0</v>
      </c>
      <c r="J165" s="79">
        <v>0</v>
      </c>
    </row>
    <row r="166" spans="1:10" ht="25.5">
      <c r="A166" s="114"/>
      <c r="B166" s="115"/>
      <c r="C166" s="116"/>
      <c r="D166" s="30"/>
      <c r="E166" s="83">
        <v>3432</v>
      </c>
      <c r="F166" s="83" t="s">
        <v>84</v>
      </c>
      <c r="G166" s="85">
        <v>0</v>
      </c>
      <c r="H166" s="85">
        <v>0</v>
      </c>
      <c r="I166" s="85">
        <v>0</v>
      </c>
      <c r="J166" s="79">
        <v>0</v>
      </c>
    </row>
    <row r="167" spans="1:10">
      <c r="A167" s="114"/>
      <c r="B167" s="115"/>
      <c r="C167" s="116"/>
      <c r="D167" s="86"/>
      <c r="E167" s="83" t="s">
        <v>83</v>
      </c>
      <c r="F167" s="83" t="s">
        <v>82</v>
      </c>
      <c r="G167" s="85">
        <v>0</v>
      </c>
      <c r="H167" s="85">
        <v>0</v>
      </c>
      <c r="I167" s="85">
        <v>0</v>
      </c>
      <c r="J167" s="79">
        <v>0</v>
      </c>
    </row>
    <row r="168" spans="1:10">
      <c r="A168" s="114"/>
      <c r="B168" s="115"/>
      <c r="C168" s="116"/>
      <c r="D168" s="86"/>
      <c r="E168" s="83" t="s">
        <v>81</v>
      </c>
      <c r="F168" s="83" t="s">
        <v>80</v>
      </c>
      <c r="G168" s="85">
        <v>0</v>
      </c>
      <c r="H168" s="85">
        <v>0</v>
      </c>
      <c r="I168" s="85">
        <v>0</v>
      </c>
      <c r="J168" s="79">
        <v>0</v>
      </c>
    </row>
    <row r="169" spans="1:10" ht="25.5">
      <c r="A169" s="114"/>
      <c r="B169" s="115"/>
      <c r="C169" s="116"/>
      <c r="D169" s="76">
        <v>36</v>
      </c>
      <c r="E169" s="80"/>
      <c r="F169" s="80" t="s">
        <v>79</v>
      </c>
      <c r="G169" s="82">
        <f t="shared" ref="G169:G170" si="11">G170</f>
        <v>0</v>
      </c>
      <c r="H169" s="82">
        <f>H170</f>
        <v>0</v>
      </c>
      <c r="I169" s="82">
        <f>I170</f>
        <v>11228.11</v>
      </c>
      <c r="J169" s="79">
        <v>0</v>
      </c>
    </row>
    <row r="170" spans="1:10" ht="25.5">
      <c r="A170" s="114"/>
      <c r="B170" s="115"/>
      <c r="C170" s="116"/>
      <c r="D170" s="76">
        <v>369</v>
      </c>
      <c r="E170" s="83"/>
      <c r="F170" s="80" t="s">
        <v>76</v>
      </c>
      <c r="G170" s="82">
        <f t="shared" si="11"/>
        <v>0</v>
      </c>
      <c r="H170" s="82">
        <f>H171</f>
        <v>0</v>
      </c>
      <c r="I170" s="82">
        <f>I171</f>
        <v>11228.11</v>
      </c>
      <c r="J170" s="79">
        <v>0</v>
      </c>
    </row>
    <row r="171" spans="1:10" ht="25.5">
      <c r="A171" s="114"/>
      <c r="B171" s="115"/>
      <c r="C171" s="116"/>
      <c r="D171" s="30"/>
      <c r="E171" s="83">
        <v>3691</v>
      </c>
      <c r="F171" s="83" t="s">
        <v>75</v>
      </c>
      <c r="G171" s="85">
        <v>0</v>
      </c>
      <c r="H171" s="85">
        <v>0</v>
      </c>
      <c r="I171" s="85">
        <v>11228.11</v>
      </c>
      <c r="J171" s="79">
        <v>0</v>
      </c>
    </row>
    <row r="172" spans="1:10">
      <c r="A172" s="114"/>
      <c r="B172" s="115"/>
      <c r="C172" s="116"/>
      <c r="D172" s="76">
        <v>37</v>
      </c>
      <c r="E172" s="76"/>
      <c r="F172" s="80" t="s">
        <v>74</v>
      </c>
      <c r="G172" s="82">
        <f>G173</f>
        <v>0</v>
      </c>
      <c r="H172" s="82">
        <f>H173</f>
        <v>0</v>
      </c>
      <c r="I172" s="82">
        <f>I173</f>
        <v>0</v>
      </c>
      <c r="J172" s="79">
        <v>0</v>
      </c>
    </row>
    <row r="173" spans="1:10">
      <c r="A173" s="114"/>
      <c r="B173" s="115"/>
      <c r="C173" s="116"/>
      <c r="D173" s="76">
        <v>371</v>
      </c>
      <c r="E173" s="76"/>
      <c r="F173" s="80" t="s">
        <v>73</v>
      </c>
      <c r="G173" s="82">
        <f>G174+G175</f>
        <v>0</v>
      </c>
      <c r="H173" s="82">
        <f>H174+H175</f>
        <v>0</v>
      </c>
      <c r="I173" s="82">
        <f>I174+I175</f>
        <v>0</v>
      </c>
      <c r="J173" s="79">
        <v>0</v>
      </c>
    </row>
    <row r="174" spans="1:10" ht="25.5">
      <c r="A174" s="114"/>
      <c r="B174" s="115"/>
      <c r="C174" s="116"/>
      <c r="D174" s="30"/>
      <c r="E174" s="83">
        <v>3721</v>
      </c>
      <c r="F174" s="83" t="s">
        <v>72</v>
      </c>
      <c r="G174" s="85">
        <v>0</v>
      </c>
      <c r="H174" s="85">
        <v>0</v>
      </c>
      <c r="I174" s="85">
        <v>0</v>
      </c>
      <c r="J174" s="79">
        <v>0</v>
      </c>
    </row>
    <row r="175" spans="1:10">
      <c r="A175" s="114"/>
      <c r="B175" s="115"/>
      <c r="C175" s="116"/>
      <c r="D175" s="80"/>
      <c r="E175" s="83">
        <v>3722</v>
      </c>
      <c r="F175" s="83" t="s">
        <v>71</v>
      </c>
      <c r="G175" s="85">
        <v>0</v>
      </c>
      <c r="H175" s="85">
        <v>0</v>
      </c>
      <c r="I175" s="85">
        <v>0</v>
      </c>
      <c r="J175" s="79">
        <v>0</v>
      </c>
    </row>
    <row r="176" spans="1:10" ht="25.5">
      <c r="A176" s="114"/>
      <c r="B176" s="115"/>
      <c r="C176" s="116"/>
      <c r="D176" s="76">
        <v>4</v>
      </c>
      <c r="E176" s="76"/>
      <c r="F176" s="88" t="s">
        <v>70</v>
      </c>
      <c r="G176" s="82">
        <f>G177+G185</f>
        <v>0</v>
      </c>
      <c r="H176" s="82">
        <f>H177+H185</f>
        <v>0</v>
      </c>
      <c r="I176" s="82">
        <v>0</v>
      </c>
      <c r="J176" s="79">
        <v>0</v>
      </c>
    </row>
    <row r="177" spans="1:10" ht="25.5">
      <c r="A177" s="114"/>
      <c r="B177" s="115"/>
      <c r="C177" s="116"/>
      <c r="D177" s="76">
        <v>42</v>
      </c>
      <c r="E177" s="76"/>
      <c r="F177" s="88" t="s">
        <v>69</v>
      </c>
      <c r="G177" s="82">
        <f>G178+G183</f>
        <v>0</v>
      </c>
      <c r="H177" s="82">
        <f>H178+H183</f>
        <v>0</v>
      </c>
      <c r="I177" s="82">
        <f>I178+I183</f>
        <v>0</v>
      </c>
      <c r="J177" s="79">
        <v>0</v>
      </c>
    </row>
    <row r="178" spans="1:10">
      <c r="A178" s="114"/>
      <c r="B178" s="115"/>
      <c r="C178" s="116"/>
      <c r="D178" s="88" t="s">
        <v>177</v>
      </c>
      <c r="E178" s="76"/>
      <c r="F178" s="88" t="s">
        <v>68</v>
      </c>
      <c r="G178" s="82">
        <f>G179+G180+G181+G182</f>
        <v>0</v>
      </c>
      <c r="H178" s="82">
        <f>H179+H180+H181+H182</f>
        <v>0</v>
      </c>
      <c r="I178" s="82">
        <f>I179+I180+I181+I182</f>
        <v>0</v>
      </c>
      <c r="J178" s="79">
        <v>0</v>
      </c>
    </row>
    <row r="179" spans="1:10">
      <c r="A179" s="114"/>
      <c r="B179" s="115"/>
      <c r="C179" s="116"/>
      <c r="D179" s="30"/>
      <c r="E179" s="90" t="s">
        <v>67</v>
      </c>
      <c r="F179" s="90" t="s">
        <v>66</v>
      </c>
      <c r="G179" s="85">
        <v>0</v>
      </c>
      <c r="H179" s="85">
        <v>0</v>
      </c>
      <c r="I179" s="85">
        <v>0</v>
      </c>
      <c r="J179" s="79">
        <v>0</v>
      </c>
    </row>
    <row r="180" spans="1:10">
      <c r="A180" s="114"/>
      <c r="B180" s="115"/>
      <c r="C180" s="116"/>
      <c r="D180" s="30"/>
      <c r="E180" s="90" t="s">
        <v>65</v>
      </c>
      <c r="F180" s="90" t="s">
        <v>64</v>
      </c>
      <c r="G180" s="85">
        <v>0</v>
      </c>
      <c r="H180" s="85">
        <v>0</v>
      </c>
      <c r="I180" s="85">
        <v>0</v>
      </c>
      <c r="J180" s="79">
        <v>0</v>
      </c>
    </row>
    <row r="181" spans="1:10">
      <c r="A181" s="114"/>
      <c r="B181" s="115"/>
      <c r="C181" s="116"/>
      <c r="D181" s="86"/>
      <c r="E181" s="90">
        <v>4223</v>
      </c>
      <c r="F181" s="90" t="s">
        <v>63</v>
      </c>
      <c r="G181" s="85">
        <v>0</v>
      </c>
      <c r="H181" s="85">
        <v>0</v>
      </c>
      <c r="I181" s="85">
        <v>0</v>
      </c>
      <c r="J181" s="79">
        <v>0</v>
      </c>
    </row>
    <row r="182" spans="1:10">
      <c r="A182" s="114"/>
      <c r="B182" s="115"/>
      <c r="C182" s="116"/>
      <c r="D182" s="86"/>
      <c r="E182" s="90">
        <v>4225</v>
      </c>
      <c r="F182" s="90" t="s">
        <v>62</v>
      </c>
      <c r="G182" s="85">
        <v>0</v>
      </c>
      <c r="H182" s="85">
        <v>0</v>
      </c>
      <c r="I182" s="85">
        <v>0</v>
      </c>
      <c r="J182" s="79">
        <v>0</v>
      </c>
    </row>
    <row r="183" spans="1:10">
      <c r="A183" s="114"/>
      <c r="B183" s="115"/>
      <c r="C183" s="116"/>
      <c r="D183" s="88">
        <v>426</v>
      </c>
      <c r="E183" s="76"/>
      <c r="F183" s="88" t="s">
        <v>61</v>
      </c>
      <c r="G183" s="82">
        <f>G184</f>
        <v>0</v>
      </c>
      <c r="H183" s="82">
        <f>H184</f>
        <v>0</v>
      </c>
      <c r="I183" s="82">
        <f>I184</f>
        <v>0</v>
      </c>
      <c r="J183" s="79">
        <v>0</v>
      </c>
    </row>
    <row r="184" spans="1:10">
      <c r="A184" s="114"/>
      <c r="B184" s="115"/>
      <c r="C184" s="116"/>
      <c r="D184" s="86"/>
      <c r="E184" s="90">
        <v>4262</v>
      </c>
      <c r="F184" s="90" t="s">
        <v>60</v>
      </c>
      <c r="G184" s="85">
        <v>0</v>
      </c>
      <c r="H184" s="85">
        <v>0</v>
      </c>
      <c r="I184" s="85">
        <v>0</v>
      </c>
      <c r="J184" s="79">
        <v>0</v>
      </c>
    </row>
    <row r="185" spans="1:10" ht="25.5">
      <c r="A185" s="114"/>
      <c r="B185" s="115"/>
      <c r="C185" s="116"/>
      <c r="D185" s="76">
        <v>45</v>
      </c>
      <c r="E185" s="92"/>
      <c r="F185" s="93" t="s">
        <v>59</v>
      </c>
      <c r="G185" s="82">
        <f>G186+G188</f>
        <v>0</v>
      </c>
      <c r="H185" s="82">
        <f>H186+H188</f>
        <v>0</v>
      </c>
      <c r="I185" s="82">
        <f>I186+I188</f>
        <v>0</v>
      </c>
      <c r="J185" s="79">
        <v>0</v>
      </c>
    </row>
    <row r="186" spans="1:10" ht="25.5">
      <c r="A186" s="114"/>
      <c r="B186" s="115"/>
      <c r="C186" s="116"/>
      <c r="D186" s="76">
        <v>451</v>
      </c>
      <c r="E186" s="92"/>
      <c r="F186" s="93" t="s">
        <v>58</v>
      </c>
      <c r="G186" s="82">
        <f>G187</f>
        <v>0</v>
      </c>
      <c r="H186" s="82">
        <f>H187</f>
        <v>0</v>
      </c>
      <c r="I186" s="82">
        <f>I187</f>
        <v>0</v>
      </c>
      <c r="J186" s="79">
        <v>0</v>
      </c>
    </row>
    <row r="187" spans="1:10" ht="25.5">
      <c r="A187" s="114"/>
      <c r="B187" s="115"/>
      <c r="C187" s="116"/>
      <c r="D187" s="30"/>
      <c r="E187" s="95">
        <v>4511</v>
      </c>
      <c r="F187" s="96" t="s">
        <v>58</v>
      </c>
      <c r="G187" s="85">
        <v>0</v>
      </c>
      <c r="H187" s="85">
        <v>0</v>
      </c>
      <c r="I187" s="85">
        <v>0</v>
      </c>
      <c r="J187" s="79">
        <v>0</v>
      </c>
    </row>
    <row r="188" spans="1:10" ht="25.5">
      <c r="A188" s="114"/>
      <c r="B188" s="115"/>
      <c r="C188" s="116"/>
      <c r="D188" s="87">
        <v>454</v>
      </c>
      <c r="E188" s="92"/>
      <c r="F188" s="93" t="s">
        <v>57</v>
      </c>
      <c r="G188" s="82">
        <f>G189</f>
        <v>0</v>
      </c>
      <c r="H188" s="82">
        <f>H189</f>
        <v>0</v>
      </c>
      <c r="I188" s="82">
        <f>I189</f>
        <v>0</v>
      </c>
      <c r="J188" s="79">
        <v>0</v>
      </c>
    </row>
    <row r="189" spans="1:10" ht="25.5">
      <c r="A189" s="114"/>
      <c r="B189" s="115"/>
      <c r="C189" s="116"/>
      <c r="D189" s="95"/>
      <c r="E189" s="95">
        <v>4541</v>
      </c>
      <c r="F189" s="96" t="s">
        <v>57</v>
      </c>
      <c r="G189" s="85">
        <v>0</v>
      </c>
      <c r="H189" s="85">
        <v>0</v>
      </c>
      <c r="I189" s="85">
        <v>0</v>
      </c>
      <c r="J189" s="79">
        <v>0</v>
      </c>
    </row>
    <row r="190" spans="1:10" ht="25.5">
      <c r="A190" s="108" t="s">
        <v>189</v>
      </c>
      <c r="B190" s="108" t="s">
        <v>190</v>
      </c>
      <c r="C190" s="181" t="s">
        <v>178</v>
      </c>
      <c r="D190" s="182"/>
      <c r="E190" s="182"/>
      <c r="F190" s="178" t="s">
        <v>192</v>
      </c>
      <c r="G190" s="178"/>
      <c r="H190" s="178"/>
      <c r="I190" s="178"/>
      <c r="J190" s="178"/>
    </row>
    <row r="191" spans="1:10" ht="38.25">
      <c r="A191" s="108" t="s">
        <v>250</v>
      </c>
      <c r="B191" s="108" t="s">
        <v>251</v>
      </c>
      <c r="C191" s="179"/>
      <c r="D191" s="183"/>
      <c r="E191" s="183"/>
      <c r="F191" s="179"/>
      <c r="G191" s="179"/>
      <c r="H191" s="179"/>
      <c r="I191" s="179"/>
      <c r="J191" s="179"/>
    </row>
    <row r="192" spans="1:10" ht="25.5">
      <c r="A192" s="108" t="s">
        <v>193</v>
      </c>
      <c r="B192" s="108" t="s">
        <v>194</v>
      </c>
      <c r="C192" s="179"/>
      <c r="D192" s="179"/>
      <c r="E192" s="179"/>
      <c r="F192" s="179"/>
      <c r="G192" s="179"/>
      <c r="H192" s="179"/>
      <c r="I192" s="179"/>
      <c r="J192" s="179"/>
    </row>
    <row r="193" spans="1:10" ht="30" customHeight="1">
      <c r="A193" s="172" t="s">
        <v>184</v>
      </c>
      <c r="B193" s="173"/>
      <c r="C193" s="180"/>
      <c r="D193" s="180"/>
      <c r="E193" s="180"/>
      <c r="F193" s="180"/>
      <c r="G193" s="180"/>
      <c r="H193" s="180"/>
      <c r="I193" s="180"/>
      <c r="J193" s="180"/>
    </row>
    <row r="194" spans="1:10" ht="25.5">
      <c r="A194" s="114"/>
      <c r="B194" s="115"/>
      <c r="C194" s="116"/>
      <c r="D194" s="76">
        <v>4</v>
      </c>
      <c r="E194" s="76"/>
      <c r="F194" s="88" t="s">
        <v>70</v>
      </c>
      <c r="G194" s="82">
        <f>G195+G206</f>
        <v>0</v>
      </c>
      <c r="H194" s="82">
        <f>H195+H206</f>
        <v>0</v>
      </c>
      <c r="I194" s="82">
        <f>I195+I206</f>
        <v>59885.66</v>
      </c>
      <c r="J194" s="79">
        <v>0</v>
      </c>
    </row>
    <row r="195" spans="1:10" ht="25.5">
      <c r="A195" s="114"/>
      <c r="B195" s="115"/>
      <c r="C195" s="116"/>
      <c r="D195" s="76">
        <v>42</v>
      </c>
      <c r="E195" s="76"/>
      <c r="F195" s="88" t="s">
        <v>69</v>
      </c>
      <c r="G195" s="82">
        <f>G198+G204</f>
        <v>0</v>
      </c>
      <c r="H195" s="82">
        <f>H198+H204</f>
        <v>0</v>
      </c>
      <c r="I195" s="82">
        <f>I198+I204+I196</f>
        <v>4889.66</v>
      </c>
      <c r="J195" s="79">
        <v>0</v>
      </c>
    </row>
    <row r="196" spans="1:10">
      <c r="A196" s="114"/>
      <c r="B196" s="115"/>
      <c r="C196" s="116"/>
      <c r="D196" s="88" t="s">
        <v>227</v>
      </c>
      <c r="E196" s="76"/>
      <c r="F196" s="88" t="s">
        <v>228</v>
      </c>
      <c r="G196" s="82"/>
      <c r="H196" s="82"/>
      <c r="I196" s="82">
        <f>I197</f>
        <v>0</v>
      </c>
      <c r="J196" s="79">
        <v>0</v>
      </c>
    </row>
    <row r="197" spans="1:10">
      <c r="A197" s="114"/>
      <c r="B197" s="115"/>
      <c r="C197" s="116"/>
      <c r="D197" s="88"/>
      <c r="E197" s="90">
        <v>4212</v>
      </c>
      <c r="F197" s="90" t="s">
        <v>223</v>
      </c>
      <c r="G197" s="85">
        <v>0</v>
      </c>
      <c r="H197" s="85">
        <v>0</v>
      </c>
      <c r="I197" s="85">
        <v>0</v>
      </c>
      <c r="J197" s="79">
        <v>0</v>
      </c>
    </row>
    <row r="198" spans="1:10">
      <c r="A198" s="114"/>
      <c r="B198" s="115"/>
      <c r="C198" s="116"/>
      <c r="D198" s="88" t="s">
        <v>177</v>
      </c>
      <c r="E198" s="76"/>
      <c r="F198" s="88" t="s">
        <v>68</v>
      </c>
      <c r="G198" s="82">
        <f>G199+G200+G201+G202</f>
        <v>0</v>
      </c>
      <c r="H198" s="82">
        <f>H199+H200+H201+H202</f>
        <v>0</v>
      </c>
      <c r="I198" s="82">
        <f>I199+I200+I201+I202+I203</f>
        <v>4889.66</v>
      </c>
      <c r="J198" s="79">
        <v>0</v>
      </c>
    </row>
    <row r="199" spans="1:10">
      <c r="A199" s="114"/>
      <c r="B199" s="115"/>
      <c r="C199" s="116"/>
      <c r="D199" s="30"/>
      <c r="E199" s="90" t="s">
        <v>67</v>
      </c>
      <c r="F199" s="90" t="s">
        <v>66</v>
      </c>
      <c r="G199" s="85">
        <v>0</v>
      </c>
      <c r="H199" s="85">
        <v>0</v>
      </c>
      <c r="I199" s="85">
        <v>0</v>
      </c>
      <c r="J199" s="79">
        <v>0</v>
      </c>
    </row>
    <row r="200" spans="1:10">
      <c r="A200" s="114"/>
      <c r="B200" s="115"/>
      <c r="C200" s="116"/>
      <c r="D200" s="30"/>
      <c r="E200" s="90" t="s">
        <v>65</v>
      </c>
      <c r="F200" s="90" t="s">
        <v>64</v>
      </c>
      <c r="G200" s="85">
        <v>0</v>
      </c>
      <c r="H200" s="85">
        <v>0</v>
      </c>
      <c r="I200" s="85">
        <v>0</v>
      </c>
      <c r="J200" s="79">
        <v>0</v>
      </c>
    </row>
    <row r="201" spans="1:10">
      <c r="A201" s="114"/>
      <c r="B201" s="115"/>
      <c r="C201" s="116"/>
      <c r="D201" s="86"/>
      <c r="E201" s="90">
        <v>4223</v>
      </c>
      <c r="F201" s="90" t="s">
        <v>63</v>
      </c>
      <c r="G201" s="85">
        <v>0</v>
      </c>
      <c r="H201" s="85">
        <v>0</v>
      </c>
      <c r="I201" s="85">
        <v>0</v>
      </c>
      <c r="J201" s="79">
        <v>0</v>
      </c>
    </row>
    <row r="202" spans="1:10">
      <c r="A202" s="114"/>
      <c r="B202" s="115"/>
      <c r="C202" s="116"/>
      <c r="D202" s="86"/>
      <c r="E202" s="90">
        <v>4225</v>
      </c>
      <c r="F202" s="90" t="s">
        <v>62</v>
      </c>
      <c r="G202" s="85">
        <v>0</v>
      </c>
      <c r="H202" s="85">
        <v>0</v>
      </c>
      <c r="I202" s="85">
        <v>0</v>
      </c>
      <c r="J202" s="79">
        <v>0</v>
      </c>
    </row>
    <row r="203" spans="1:10">
      <c r="A203" s="114"/>
      <c r="B203" s="115"/>
      <c r="C203" s="116"/>
      <c r="D203" s="86"/>
      <c r="E203" s="90">
        <v>4227</v>
      </c>
      <c r="F203" s="90" t="s">
        <v>231</v>
      </c>
      <c r="G203" s="85">
        <v>0</v>
      </c>
      <c r="H203" s="85">
        <v>0</v>
      </c>
      <c r="I203" s="85">
        <v>4889.66</v>
      </c>
      <c r="J203" s="79">
        <v>0</v>
      </c>
    </row>
    <row r="204" spans="1:10">
      <c r="A204" s="114"/>
      <c r="B204" s="115"/>
      <c r="C204" s="116"/>
      <c r="D204" s="88">
        <v>426</v>
      </c>
      <c r="E204" s="76"/>
      <c r="F204" s="88" t="s">
        <v>61</v>
      </c>
      <c r="G204" s="82">
        <f>G205</f>
        <v>0</v>
      </c>
      <c r="H204" s="82">
        <f>H205</f>
        <v>0</v>
      </c>
      <c r="I204" s="82">
        <f>I205</f>
        <v>0</v>
      </c>
      <c r="J204" s="79">
        <v>0</v>
      </c>
    </row>
    <row r="205" spans="1:10">
      <c r="A205" s="114"/>
      <c r="B205" s="115"/>
      <c r="C205" s="116"/>
      <c r="D205" s="86"/>
      <c r="E205" s="90">
        <v>4262</v>
      </c>
      <c r="F205" s="90" t="s">
        <v>60</v>
      </c>
      <c r="G205" s="85">
        <v>0</v>
      </c>
      <c r="H205" s="85">
        <v>0</v>
      </c>
      <c r="I205" s="85">
        <v>0</v>
      </c>
      <c r="J205" s="79">
        <v>0</v>
      </c>
    </row>
    <row r="206" spans="1:10" ht="25.5">
      <c r="A206" s="114"/>
      <c r="B206" s="115"/>
      <c r="C206" s="116"/>
      <c r="D206" s="76">
        <v>45</v>
      </c>
      <c r="E206" s="92"/>
      <c r="F206" s="93" t="s">
        <v>59</v>
      </c>
      <c r="G206" s="82">
        <f>G207+G209</f>
        <v>0</v>
      </c>
      <c r="H206" s="82">
        <f>H207+H209</f>
        <v>0</v>
      </c>
      <c r="I206" s="82">
        <f>I207+I209</f>
        <v>54996</v>
      </c>
      <c r="J206" s="79">
        <v>0</v>
      </c>
    </row>
    <row r="207" spans="1:10" ht="25.5">
      <c r="A207" s="114"/>
      <c r="B207" s="115"/>
      <c r="C207" s="116"/>
      <c r="D207" s="76">
        <v>451</v>
      </c>
      <c r="E207" s="92"/>
      <c r="F207" s="93" t="s">
        <v>58</v>
      </c>
      <c r="G207" s="82">
        <f>G208</f>
        <v>0</v>
      </c>
      <c r="H207" s="82">
        <f>H208</f>
        <v>0</v>
      </c>
      <c r="I207" s="82">
        <f>I208</f>
        <v>54996</v>
      </c>
      <c r="J207" s="79">
        <v>0</v>
      </c>
    </row>
    <row r="208" spans="1:10" ht="25.5">
      <c r="A208" s="114"/>
      <c r="B208" s="115"/>
      <c r="C208" s="116"/>
      <c r="D208" s="30"/>
      <c r="E208" s="95">
        <v>4511</v>
      </c>
      <c r="F208" s="96" t="s">
        <v>58</v>
      </c>
      <c r="G208" s="85">
        <v>0</v>
      </c>
      <c r="H208" s="85">
        <v>0</v>
      </c>
      <c r="I208" s="85">
        <v>54996</v>
      </c>
      <c r="J208" s="79">
        <v>0</v>
      </c>
    </row>
    <row r="209" spans="1:10" ht="25.5">
      <c r="A209" s="114"/>
      <c r="B209" s="115"/>
      <c r="C209" s="116"/>
      <c r="D209" s="87">
        <v>454</v>
      </c>
      <c r="E209" s="92"/>
      <c r="F209" s="93" t="s">
        <v>57</v>
      </c>
      <c r="G209" s="82">
        <f>G210</f>
        <v>0</v>
      </c>
      <c r="H209" s="82">
        <f>H210</f>
        <v>0</v>
      </c>
      <c r="I209" s="82">
        <f>I210</f>
        <v>0</v>
      </c>
      <c r="J209" s="79">
        <v>0</v>
      </c>
    </row>
    <row r="210" spans="1:10" ht="25.5">
      <c r="A210" s="114"/>
      <c r="B210" s="115"/>
      <c r="C210" s="116"/>
      <c r="D210" s="95"/>
      <c r="E210" s="95">
        <v>4541</v>
      </c>
      <c r="F210" s="96" t="s">
        <v>57</v>
      </c>
      <c r="G210" s="85">
        <v>0</v>
      </c>
      <c r="H210" s="85">
        <v>0</v>
      </c>
      <c r="I210" s="85">
        <v>0</v>
      </c>
      <c r="J210" s="79">
        <v>0</v>
      </c>
    </row>
    <row r="211" spans="1:10" ht="33.75" customHeight="1">
      <c r="A211" s="108" t="s">
        <v>189</v>
      </c>
      <c r="B211" s="108" t="s">
        <v>190</v>
      </c>
      <c r="C211" s="181" t="s">
        <v>179</v>
      </c>
      <c r="D211" s="182"/>
      <c r="E211" s="182"/>
      <c r="F211" s="178" t="s">
        <v>200</v>
      </c>
      <c r="G211" s="178"/>
      <c r="H211" s="178"/>
      <c r="I211" s="178"/>
      <c r="J211" s="178"/>
    </row>
    <row r="212" spans="1:10" ht="42" customHeight="1">
      <c r="A212" s="108" t="s">
        <v>198</v>
      </c>
      <c r="B212" s="108" t="s">
        <v>199</v>
      </c>
      <c r="C212" s="185"/>
      <c r="D212" s="183"/>
      <c r="E212" s="183"/>
      <c r="F212" s="188"/>
      <c r="G212" s="188"/>
      <c r="H212" s="188"/>
      <c r="I212" s="188"/>
      <c r="J212" s="188"/>
    </row>
    <row r="213" spans="1:10" ht="25.5">
      <c r="A213" s="108" t="s">
        <v>193</v>
      </c>
      <c r="B213" s="108" t="s">
        <v>194</v>
      </c>
      <c r="C213" s="185"/>
      <c r="D213" s="183"/>
      <c r="E213" s="183"/>
      <c r="F213" s="188"/>
      <c r="G213" s="188"/>
      <c r="H213" s="188"/>
      <c r="I213" s="188"/>
      <c r="J213" s="188"/>
    </row>
    <row r="214" spans="1:10" ht="33" customHeight="1">
      <c r="A214" s="172" t="s">
        <v>184</v>
      </c>
      <c r="B214" s="184"/>
      <c r="C214" s="186"/>
      <c r="D214" s="187"/>
      <c r="E214" s="187"/>
      <c r="F214" s="189"/>
      <c r="G214" s="189"/>
      <c r="H214" s="189"/>
      <c r="I214" s="189"/>
      <c r="J214" s="189"/>
    </row>
    <row r="215" spans="1:10" ht="20.25" customHeight="1">
      <c r="A215" s="114"/>
      <c r="B215" s="115"/>
      <c r="C215" s="116"/>
      <c r="D215" s="76">
        <v>3</v>
      </c>
      <c r="E215" s="76"/>
      <c r="F215" s="80" t="s">
        <v>154</v>
      </c>
      <c r="G215" s="82">
        <f>G216+G225+G257+G266+G269</f>
        <v>89298</v>
      </c>
      <c r="H215" s="82">
        <f>H216+H225+H257+H266+H269</f>
        <v>89298</v>
      </c>
      <c r="I215" s="82">
        <f>I216+I225+I257+I266+I269</f>
        <v>89728.38</v>
      </c>
      <c r="J215" s="79">
        <f t="shared" ref="J215" si="12">I215/H215*100</f>
        <v>100.48195928240276</v>
      </c>
    </row>
    <row r="216" spans="1:10" ht="32.25" customHeight="1">
      <c r="A216" s="114"/>
      <c r="B216" s="115"/>
      <c r="C216" s="116"/>
      <c r="D216" s="76">
        <v>31</v>
      </c>
      <c r="E216" s="76"/>
      <c r="F216" s="80" t="s">
        <v>3</v>
      </c>
      <c r="G216" s="82">
        <f>G217+G220+G222</f>
        <v>0</v>
      </c>
      <c r="H216" s="82">
        <f>H217+H220+H222</f>
        <v>0</v>
      </c>
      <c r="I216" s="82">
        <f>I217+I220+I222</f>
        <v>0</v>
      </c>
      <c r="J216" s="79">
        <v>0</v>
      </c>
    </row>
    <row r="217" spans="1:10">
      <c r="A217" s="114"/>
      <c r="B217" s="115"/>
      <c r="C217" s="116"/>
      <c r="D217" s="80">
        <v>311</v>
      </c>
      <c r="E217" s="76"/>
      <c r="F217" s="80" t="s">
        <v>153</v>
      </c>
      <c r="G217" s="82">
        <f>G218+G219</f>
        <v>0</v>
      </c>
      <c r="H217" s="82">
        <f>H218+H219</f>
        <v>0</v>
      </c>
      <c r="I217" s="82">
        <f>I218+I219</f>
        <v>0</v>
      </c>
      <c r="J217" s="79">
        <v>0</v>
      </c>
    </row>
    <row r="218" spans="1:10">
      <c r="A218" s="114"/>
      <c r="B218" s="115"/>
      <c r="C218" s="116"/>
      <c r="D218" s="80"/>
      <c r="E218" s="83" t="s">
        <v>152</v>
      </c>
      <c r="F218" s="83" t="s">
        <v>30</v>
      </c>
      <c r="G218" s="85">
        <v>0</v>
      </c>
      <c r="H218" s="85">
        <v>0</v>
      </c>
      <c r="I218" s="85">
        <v>0</v>
      </c>
      <c r="J218" s="79">
        <v>0</v>
      </c>
    </row>
    <row r="219" spans="1:10">
      <c r="A219" s="114"/>
      <c r="B219" s="115"/>
      <c r="C219" s="116"/>
      <c r="D219" s="80"/>
      <c r="E219" s="83">
        <v>3114</v>
      </c>
      <c r="F219" s="83" t="s">
        <v>151</v>
      </c>
      <c r="G219" s="85">
        <v>0</v>
      </c>
      <c r="H219" s="85">
        <v>0</v>
      </c>
      <c r="I219" s="85">
        <v>0</v>
      </c>
      <c r="J219" s="79">
        <v>0</v>
      </c>
    </row>
    <row r="220" spans="1:10">
      <c r="A220" s="114"/>
      <c r="B220" s="115"/>
      <c r="C220" s="116"/>
      <c r="D220" s="80">
        <v>312</v>
      </c>
      <c r="E220" s="76"/>
      <c r="F220" s="80" t="s">
        <v>149</v>
      </c>
      <c r="G220" s="82">
        <f>G221</f>
        <v>0</v>
      </c>
      <c r="H220" s="82">
        <f>H221</f>
        <v>0</v>
      </c>
      <c r="I220" s="82">
        <f>I221</f>
        <v>0</v>
      </c>
      <c r="J220" s="79">
        <v>0</v>
      </c>
    </row>
    <row r="221" spans="1:10">
      <c r="A221" s="114"/>
      <c r="B221" s="115"/>
      <c r="C221" s="116"/>
      <c r="D221" s="30"/>
      <c r="E221" s="83" t="s">
        <v>150</v>
      </c>
      <c r="F221" s="83" t="s">
        <v>149</v>
      </c>
      <c r="G221" s="85">
        <v>0</v>
      </c>
      <c r="H221" s="85">
        <v>0</v>
      </c>
      <c r="I221" s="85">
        <v>0</v>
      </c>
      <c r="J221" s="79">
        <v>0</v>
      </c>
    </row>
    <row r="222" spans="1:10">
      <c r="A222" s="114"/>
      <c r="B222" s="115"/>
      <c r="C222" s="116"/>
      <c r="D222" s="80">
        <v>313</v>
      </c>
      <c r="E222" s="76"/>
      <c r="F222" s="80" t="s">
        <v>148</v>
      </c>
      <c r="G222" s="82">
        <f>G223+G224</f>
        <v>0</v>
      </c>
      <c r="H222" s="82">
        <f>H223+H224</f>
        <v>0</v>
      </c>
      <c r="I222" s="82">
        <f>I223+I224</f>
        <v>0</v>
      </c>
      <c r="J222" s="79">
        <v>0</v>
      </c>
    </row>
    <row r="223" spans="1:10" ht="25.5">
      <c r="A223" s="114"/>
      <c r="B223" s="115"/>
      <c r="C223" s="116"/>
      <c r="D223" s="30"/>
      <c r="E223" s="83" t="s">
        <v>147</v>
      </c>
      <c r="F223" s="83" t="s">
        <v>146</v>
      </c>
      <c r="G223" s="85">
        <v>0</v>
      </c>
      <c r="H223" s="85">
        <v>0</v>
      </c>
      <c r="I223" s="85">
        <v>0</v>
      </c>
      <c r="J223" s="79">
        <v>0</v>
      </c>
    </row>
    <row r="224" spans="1:10" ht="25.5">
      <c r="A224" s="114"/>
      <c r="B224" s="115"/>
      <c r="C224" s="116"/>
      <c r="D224" s="80"/>
      <c r="E224" s="83" t="s">
        <v>145</v>
      </c>
      <c r="F224" s="83" t="s">
        <v>144</v>
      </c>
      <c r="G224" s="85">
        <v>0</v>
      </c>
      <c r="H224" s="85">
        <v>0</v>
      </c>
      <c r="I224" s="85">
        <v>0</v>
      </c>
      <c r="J224" s="79">
        <v>0</v>
      </c>
    </row>
    <row r="225" spans="1:10">
      <c r="A225" s="114"/>
      <c r="B225" s="115"/>
      <c r="C225" s="116"/>
      <c r="D225" s="76">
        <v>32</v>
      </c>
      <c r="E225" s="76"/>
      <c r="F225" s="80" t="s">
        <v>9</v>
      </c>
      <c r="G225" s="82">
        <f>G226+G230+G237+G247+G249</f>
        <v>89298</v>
      </c>
      <c r="H225" s="82">
        <f>H226+H230+H237+H247+H249</f>
        <v>89298</v>
      </c>
      <c r="I225" s="82">
        <f>I226+I230+I237+I247+I249</f>
        <v>89728.38</v>
      </c>
      <c r="J225" s="79">
        <f t="shared" ref="J225" si="13">I225/H225*100</f>
        <v>100.48195928240276</v>
      </c>
    </row>
    <row r="226" spans="1:10">
      <c r="A226" s="114"/>
      <c r="B226" s="115"/>
      <c r="C226" s="116"/>
      <c r="D226" s="80" t="s">
        <v>143</v>
      </c>
      <c r="E226" s="76"/>
      <c r="F226" s="80" t="s">
        <v>31</v>
      </c>
      <c r="G226" s="82">
        <f>SUM(G227:G229)</f>
        <v>0</v>
      </c>
      <c r="H226" s="82">
        <f>SUM(H227:H229)</f>
        <v>0</v>
      </c>
      <c r="I226" s="82">
        <f>SUM(I227:I229)</f>
        <v>0</v>
      </c>
      <c r="J226" s="79">
        <v>0</v>
      </c>
    </row>
    <row r="227" spans="1:10">
      <c r="A227" s="114"/>
      <c r="B227" s="115"/>
      <c r="C227" s="116"/>
      <c r="D227" s="30"/>
      <c r="E227" s="83" t="s">
        <v>142</v>
      </c>
      <c r="F227" s="83" t="s">
        <v>32</v>
      </c>
      <c r="G227" s="85">
        <v>0</v>
      </c>
      <c r="H227" s="85">
        <v>0</v>
      </c>
      <c r="I227" s="85">
        <v>0</v>
      </c>
      <c r="J227" s="79">
        <v>0</v>
      </c>
    </row>
    <row r="228" spans="1:10" ht="25.5">
      <c r="A228" s="114"/>
      <c r="B228" s="115"/>
      <c r="C228" s="116"/>
      <c r="D228" s="30"/>
      <c r="E228" s="83" t="s">
        <v>141</v>
      </c>
      <c r="F228" s="83" t="s">
        <v>140</v>
      </c>
      <c r="G228" s="85">
        <v>0</v>
      </c>
      <c r="H228" s="85">
        <v>0</v>
      </c>
      <c r="I228" s="85">
        <v>0</v>
      </c>
      <c r="J228" s="79">
        <v>0</v>
      </c>
    </row>
    <row r="229" spans="1:10">
      <c r="A229" s="114"/>
      <c r="B229" s="115"/>
      <c r="C229" s="116"/>
      <c r="D229" s="86"/>
      <c r="E229" s="83" t="s">
        <v>139</v>
      </c>
      <c r="F229" s="83" t="s">
        <v>138</v>
      </c>
      <c r="G229" s="85">
        <v>0</v>
      </c>
      <c r="H229" s="85">
        <v>0</v>
      </c>
      <c r="I229" s="85">
        <v>0</v>
      </c>
      <c r="J229" s="79">
        <v>0</v>
      </c>
    </row>
    <row r="230" spans="1:10">
      <c r="A230" s="114"/>
      <c r="B230" s="115"/>
      <c r="C230" s="116"/>
      <c r="D230" s="80" t="s">
        <v>137</v>
      </c>
      <c r="E230" s="76"/>
      <c r="F230" s="80" t="s">
        <v>136</v>
      </c>
      <c r="G230" s="82">
        <f>SUM(G231:G236)</f>
        <v>89298</v>
      </c>
      <c r="H230" s="82">
        <f>SUM(H231:H236)</f>
        <v>89298</v>
      </c>
      <c r="I230" s="82">
        <f>SUM(I231:I236)</f>
        <v>89728.38</v>
      </c>
      <c r="J230" s="79">
        <f t="shared" ref="J230" si="14">I230/H230*100</f>
        <v>100.48195928240276</v>
      </c>
    </row>
    <row r="231" spans="1:10" ht="25.5">
      <c r="A231" s="114"/>
      <c r="B231" s="115"/>
      <c r="C231" s="116"/>
      <c r="D231" s="86"/>
      <c r="E231" s="83" t="s">
        <v>135</v>
      </c>
      <c r="F231" s="83" t="s">
        <v>134</v>
      </c>
      <c r="G231" s="85">
        <v>0</v>
      </c>
      <c r="H231" s="85">
        <v>0</v>
      </c>
      <c r="I231" s="85">
        <v>0</v>
      </c>
      <c r="J231" s="79">
        <v>0</v>
      </c>
    </row>
    <row r="232" spans="1:10">
      <c r="A232" s="114"/>
      <c r="B232" s="115"/>
      <c r="C232" s="116"/>
      <c r="D232" s="86"/>
      <c r="E232" s="83">
        <v>3222</v>
      </c>
      <c r="F232" s="83" t="s">
        <v>133</v>
      </c>
      <c r="G232" s="85">
        <v>88158</v>
      </c>
      <c r="H232" s="85">
        <v>88158</v>
      </c>
      <c r="I232" s="85">
        <v>88728.960000000006</v>
      </c>
      <c r="J232" s="79">
        <f t="shared" ref="J232" si="15">I232/H232*100</f>
        <v>100.64765534608317</v>
      </c>
    </row>
    <row r="233" spans="1:10">
      <c r="A233" s="114"/>
      <c r="B233" s="115"/>
      <c r="C233" s="116"/>
      <c r="D233" s="30"/>
      <c r="E233" s="83" t="s">
        <v>132</v>
      </c>
      <c r="F233" s="83" t="s">
        <v>131</v>
      </c>
      <c r="G233" s="85">
        <v>1140</v>
      </c>
      <c r="H233" s="85">
        <v>1140</v>
      </c>
      <c r="I233" s="85">
        <v>999.42</v>
      </c>
      <c r="J233" s="79">
        <v>0</v>
      </c>
    </row>
    <row r="234" spans="1:10" ht="25.5">
      <c r="A234" s="114"/>
      <c r="B234" s="115"/>
      <c r="C234" s="116"/>
      <c r="D234" s="86"/>
      <c r="E234" s="83">
        <v>3224</v>
      </c>
      <c r="F234" s="83" t="s">
        <v>130</v>
      </c>
      <c r="G234" s="85">
        <v>0</v>
      </c>
      <c r="H234" s="85">
        <v>0</v>
      </c>
      <c r="I234" s="85">
        <v>0</v>
      </c>
      <c r="J234" s="79">
        <v>0</v>
      </c>
    </row>
    <row r="235" spans="1:10">
      <c r="A235" s="114"/>
      <c r="B235" s="115"/>
      <c r="C235" s="116"/>
      <c r="D235" s="86"/>
      <c r="E235" s="83" t="s">
        <v>129</v>
      </c>
      <c r="F235" s="83" t="s">
        <v>128</v>
      </c>
      <c r="G235" s="85">
        <v>0</v>
      </c>
      <c r="H235" s="85">
        <v>0</v>
      </c>
      <c r="I235" s="85">
        <v>0</v>
      </c>
      <c r="J235" s="79">
        <v>0</v>
      </c>
    </row>
    <row r="236" spans="1:10" ht="25.5">
      <c r="A236" s="114"/>
      <c r="B236" s="115"/>
      <c r="C236" s="116"/>
      <c r="D236" s="86"/>
      <c r="E236" s="83">
        <v>3227</v>
      </c>
      <c r="F236" s="83" t="s">
        <v>127</v>
      </c>
      <c r="G236" s="85">
        <v>0</v>
      </c>
      <c r="H236" s="85">
        <v>0</v>
      </c>
      <c r="I236" s="85">
        <v>0</v>
      </c>
      <c r="J236" s="79">
        <v>0</v>
      </c>
    </row>
    <row r="237" spans="1:10">
      <c r="A237" s="114"/>
      <c r="B237" s="115"/>
      <c r="C237" s="116"/>
      <c r="D237" s="80" t="s">
        <v>126</v>
      </c>
      <c r="E237" s="76"/>
      <c r="F237" s="80" t="s">
        <v>125</v>
      </c>
      <c r="G237" s="82">
        <f>SUM(G238:G246)</f>
        <v>0</v>
      </c>
      <c r="H237" s="82">
        <f>SUM(H238:H246)</f>
        <v>0</v>
      </c>
      <c r="I237" s="82">
        <f>SUM(I238:I246)</f>
        <v>0</v>
      </c>
      <c r="J237" s="79">
        <v>0</v>
      </c>
    </row>
    <row r="238" spans="1:10">
      <c r="A238" s="114"/>
      <c r="B238" s="115"/>
      <c r="C238" s="116"/>
      <c r="D238" s="86"/>
      <c r="E238" s="83" t="s">
        <v>124</v>
      </c>
      <c r="F238" s="83" t="s">
        <v>123</v>
      </c>
      <c r="G238" s="85">
        <v>0</v>
      </c>
      <c r="H238" s="85">
        <v>0</v>
      </c>
      <c r="I238" s="85">
        <v>0</v>
      </c>
      <c r="J238" s="79">
        <v>0</v>
      </c>
    </row>
    <row r="239" spans="1:10" ht="25.5">
      <c r="A239" s="114"/>
      <c r="B239" s="115"/>
      <c r="C239" s="116"/>
      <c r="D239" s="30"/>
      <c r="E239" s="83" t="s">
        <v>122</v>
      </c>
      <c r="F239" s="83" t="s">
        <v>121</v>
      </c>
      <c r="G239" s="85">
        <v>0</v>
      </c>
      <c r="H239" s="85">
        <v>0</v>
      </c>
      <c r="I239" s="85">
        <v>0</v>
      </c>
      <c r="J239" s="79">
        <v>0</v>
      </c>
    </row>
    <row r="240" spans="1:10">
      <c r="A240" s="114"/>
      <c r="B240" s="115"/>
      <c r="C240" s="116"/>
      <c r="D240" s="86"/>
      <c r="E240" s="83" t="s">
        <v>120</v>
      </c>
      <c r="F240" s="83" t="s">
        <v>119</v>
      </c>
      <c r="G240" s="85">
        <v>0</v>
      </c>
      <c r="H240" s="85">
        <v>0</v>
      </c>
      <c r="I240" s="85">
        <v>0</v>
      </c>
      <c r="J240" s="79">
        <v>0</v>
      </c>
    </row>
    <row r="241" spans="1:10">
      <c r="A241" s="114"/>
      <c r="B241" s="115"/>
      <c r="C241" s="116"/>
      <c r="D241" s="86"/>
      <c r="E241" s="83" t="s">
        <v>118</v>
      </c>
      <c r="F241" s="83" t="s">
        <v>117</v>
      </c>
      <c r="G241" s="85">
        <v>0</v>
      </c>
      <c r="H241" s="85">
        <v>0</v>
      </c>
      <c r="I241" s="85">
        <v>0</v>
      </c>
      <c r="J241" s="79">
        <v>0</v>
      </c>
    </row>
    <row r="242" spans="1:10">
      <c r="A242" s="114"/>
      <c r="B242" s="115"/>
      <c r="C242" s="116"/>
      <c r="D242" s="86"/>
      <c r="E242" s="83" t="s">
        <v>116</v>
      </c>
      <c r="F242" s="83" t="s">
        <v>115</v>
      </c>
      <c r="G242" s="85">
        <v>0</v>
      </c>
      <c r="H242" s="85">
        <v>0</v>
      </c>
      <c r="I242" s="85">
        <v>0</v>
      </c>
      <c r="J242" s="79"/>
    </row>
    <row r="243" spans="1:10">
      <c r="A243" s="114"/>
      <c r="B243" s="115"/>
      <c r="C243" s="116"/>
      <c r="D243" s="86"/>
      <c r="E243" s="83">
        <v>3236</v>
      </c>
      <c r="F243" s="83" t="s">
        <v>114</v>
      </c>
      <c r="G243" s="85">
        <v>0</v>
      </c>
      <c r="H243" s="85">
        <v>0</v>
      </c>
      <c r="I243" s="85">
        <v>0</v>
      </c>
      <c r="J243" s="79">
        <v>0</v>
      </c>
    </row>
    <row r="244" spans="1:10">
      <c r="A244" s="114"/>
      <c r="B244" s="115"/>
      <c r="C244" s="116"/>
      <c r="D244" s="86"/>
      <c r="E244" s="83" t="s">
        <v>113</v>
      </c>
      <c r="F244" s="83" t="s">
        <v>112</v>
      </c>
      <c r="G244" s="85">
        <v>0</v>
      </c>
      <c r="H244" s="85">
        <v>0</v>
      </c>
      <c r="I244" s="85">
        <v>0</v>
      </c>
      <c r="J244" s="79">
        <v>0</v>
      </c>
    </row>
    <row r="245" spans="1:10">
      <c r="A245" s="114"/>
      <c r="B245" s="115"/>
      <c r="C245" s="116"/>
      <c r="D245" s="86"/>
      <c r="E245" s="83">
        <v>3238</v>
      </c>
      <c r="F245" s="83" t="s">
        <v>111</v>
      </c>
      <c r="G245" s="85">
        <v>0</v>
      </c>
      <c r="H245" s="85">
        <v>0</v>
      </c>
      <c r="I245" s="85">
        <v>0</v>
      </c>
      <c r="J245" s="79">
        <v>0</v>
      </c>
    </row>
    <row r="246" spans="1:10">
      <c r="A246" s="114"/>
      <c r="B246" s="115"/>
      <c r="C246" s="116"/>
      <c r="D246" s="86"/>
      <c r="E246" s="83" t="s">
        <v>110</v>
      </c>
      <c r="F246" s="83" t="s">
        <v>109</v>
      </c>
      <c r="G246" s="85">
        <v>0</v>
      </c>
      <c r="H246" s="85">
        <v>0</v>
      </c>
      <c r="I246" s="85">
        <v>0</v>
      </c>
      <c r="J246" s="79">
        <v>0</v>
      </c>
    </row>
    <row r="247" spans="1:10" ht="25.5">
      <c r="A247" s="114"/>
      <c r="B247" s="115"/>
      <c r="C247" s="116"/>
      <c r="D247" s="76">
        <v>324</v>
      </c>
      <c r="E247" s="80"/>
      <c r="F247" s="80" t="s">
        <v>108</v>
      </c>
      <c r="G247" s="82">
        <f>G248</f>
        <v>0</v>
      </c>
      <c r="H247" s="82">
        <f>H248</f>
        <v>0</v>
      </c>
      <c r="I247" s="82">
        <f>I248</f>
        <v>0</v>
      </c>
      <c r="J247" s="79">
        <v>0</v>
      </c>
    </row>
    <row r="248" spans="1:10" ht="25.5">
      <c r="A248" s="114"/>
      <c r="B248" s="115"/>
      <c r="C248" s="116"/>
      <c r="D248" s="76"/>
      <c r="E248" s="83">
        <v>3241</v>
      </c>
      <c r="F248" s="83" t="s">
        <v>108</v>
      </c>
      <c r="G248" s="85">
        <v>0</v>
      </c>
      <c r="H248" s="85">
        <v>0</v>
      </c>
      <c r="I248" s="85">
        <v>0</v>
      </c>
      <c r="J248" s="79">
        <v>0</v>
      </c>
    </row>
    <row r="249" spans="1:10">
      <c r="A249" s="114"/>
      <c r="B249" s="115"/>
      <c r="C249" s="116"/>
      <c r="D249" s="80" t="s">
        <v>107</v>
      </c>
      <c r="E249" s="76"/>
      <c r="F249" s="80" t="s">
        <v>95</v>
      </c>
      <c r="G249" s="82">
        <f>SUM(G250:G256)</f>
        <v>0</v>
      </c>
      <c r="H249" s="82">
        <f>SUM(H250:H256)</f>
        <v>0</v>
      </c>
      <c r="I249" s="82">
        <f>SUM(I250:I256)</f>
        <v>0</v>
      </c>
      <c r="J249" s="79">
        <v>0</v>
      </c>
    </row>
    <row r="250" spans="1:10" ht="25.5">
      <c r="A250" s="114"/>
      <c r="B250" s="115"/>
      <c r="C250" s="116"/>
      <c r="D250" s="86"/>
      <c r="E250" s="83" t="s">
        <v>106</v>
      </c>
      <c r="F250" s="83" t="s">
        <v>105</v>
      </c>
      <c r="G250" s="85">
        <v>0</v>
      </c>
      <c r="H250" s="85">
        <v>0</v>
      </c>
      <c r="I250" s="85">
        <v>0</v>
      </c>
      <c r="J250" s="79">
        <v>0</v>
      </c>
    </row>
    <row r="251" spans="1:10">
      <c r="A251" s="114"/>
      <c r="B251" s="115"/>
      <c r="C251" s="116"/>
      <c r="D251" s="30"/>
      <c r="E251" s="83" t="s">
        <v>104</v>
      </c>
      <c r="F251" s="83" t="s">
        <v>103</v>
      </c>
      <c r="G251" s="85">
        <v>0</v>
      </c>
      <c r="H251" s="85">
        <v>0</v>
      </c>
      <c r="I251" s="85">
        <v>0</v>
      </c>
      <c r="J251" s="79">
        <v>0</v>
      </c>
    </row>
    <row r="252" spans="1:10">
      <c r="A252" s="114"/>
      <c r="B252" s="115"/>
      <c r="C252" s="116"/>
      <c r="D252" s="86"/>
      <c r="E252" s="83" t="s">
        <v>102</v>
      </c>
      <c r="F252" s="83" t="s">
        <v>101</v>
      </c>
      <c r="G252" s="85">
        <v>0</v>
      </c>
      <c r="H252" s="85">
        <v>0</v>
      </c>
      <c r="I252" s="85">
        <v>0</v>
      </c>
      <c r="J252" s="79">
        <v>0</v>
      </c>
    </row>
    <row r="253" spans="1:10">
      <c r="A253" s="114"/>
      <c r="B253" s="115"/>
      <c r="C253" s="116"/>
      <c r="D253" s="86"/>
      <c r="E253" s="83" t="s">
        <v>100</v>
      </c>
      <c r="F253" s="83" t="s">
        <v>99</v>
      </c>
      <c r="G253" s="85">
        <v>0</v>
      </c>
      <c r="H253" s="85">
        <v>0</v>
      </c>
      <c r="I253" s="85">
        <v>0</v>
      </c>
      <c r="J253" s="79">
        <v>0</v>
      </c>
    </row>
    <row r="254" spans="1:10">
      <c r="A254" s="114"/>
      <c r="B254" s="115"/>
      <c r="C254" s="116"/>
      <c r="D254" s="86"/>
      <c r="E254" s="83">
        <v>3295</v>
      </c>
      <c r="F254" s="83" t="s">
        <v>98</v>
      </c>
      <c r="G254" s="85">
        <v>0</v>
      </c>
      <c r="H254" s="85">
        <v>0</v>
      </c>
      <c r="I254" s="85">
        <v>0</v>
      </c>
      <c r="J254" s="79">
        <v>0</v>
      </c>
    </row>
    <row r="255" spans="1:10">
      <c r="A255" s="114"/>
      <c r="B255" s="115"/>
      <c r="C255" s="116"/>
      <c r="D255" s="86"/>
      <c r="E255" s="83">
        <v>3296</v>
      </c>
      <c r="F255" s="83" t="s">
        <v>97</v>
      </c>
      <c r="G255" s="85">
        <v>0</v>
      </c>
      <c r="H255" s="85">
        <v>0</v>
      </c>
      <c r="I255" s="85">
        <v>0</v>
      </c>
      <c r="J255" s="79">
        <v>0</v>
      </c>
    </row>
    <row r="256" spans="1:10">
      <c r="A256" s="114"/>
      <c r="B256" s="115"/>
      <c r="C256" s="116"/>
      <c r="D256" s="86"/>
      <c r="E256" s="83" t="s">
        <v>96</v>
      </c>
      <c r="F256" s="83" t="s">
        <v>95</v>
      </c>
      <c r="G256" s="85">
        <v>0</v>
      </c>
      <c r="H256" s="85">
        <v>0</v>
      </c>
      <c r="I256" s="85">
        <v>0</v>
      </c>
      <c r="J256" s="79">
        <v>0</v>
      </c>
    </row>
    <row r="257" spans="1:10">
      <c r="A257" s="114"/>
      <c r="B257" s="115"/>
      <c r="C257" s="116"/>
      <c r="D257" s="76">
        <v>34</v>
      </c>
      <c r="E257" s="76"/>
      <c r="F257" s="80" t="s">
        <v>94</v>
      </c>
      <c r="G257" s="82">
        <f>G258+G261</f>
        <v>0</v>
      </c>
      <c r="H257" s="82">
        <f>H258+H261</f>
        <v>0</v>
      </c>
      <c r="I257" s="82">
        <f>I258+I261</f>
        <v>0</v>
      </c>
      <c r="J257" s="79">
        <v>0</v>
      </c>
    </row>
    <row r="258" spans="1:10">
      <c r="A258" s="114"/>
      <c r="B258" s="115"/>
      <c r="C258" s="116"/>
      <c r="D258" s="80" t="s">
        <v>92</v>
      </c>
      <c r="E258" s="76"/>
      <c r="F258" s="80" t="s">
        <v>93</v>
      </c>
      <c r="G258" s="82">
        <f>G259+G260</f>
        <v>0</v>
      </c>
      <c r="H258" s="82">
        <f>H259+H260</f>
        <v>0</v>
      </c>
      <c r="I258" s="82">
        <f>I259+I260</f>
        <v>0</v>
      </c>
      <c r="J258" s="79">
        <v>0</v>
      </c>
    </row>
    <row r="259" spans="1:10" ht="38.25">
      <c r="A259" s="114"/>
      <c r="B259" s="115"/>
      <c r="C259" s="116"/>
      <c r="D259" s="30"/>
      <c r="E259" s="83" t="s">
        <v>91</v>
      </c>
      <c r="F259" s="83" t="s">
        <v>90</v>
      </c>
      <c r="G259" s="85">
        <v>0</v>
      </c>
      <c r="H259" s="85">
        <v>0</v>
      </c>
      <c r="I259" s="85">
        <v>0</v>
      </c>
      <c r="J259" s="79">
        <v>0</v>
      </c>
    </row>
    <row r="260" spans="1:10" ht="25.5">
      <c r="A260" s="114"/>
      <c r="B260" s="115"/>
      <c r="C260" s="116"/>
      <c r="D260" s="30"/>
      <c r="E260" s="83">
        <v>3425</v>
      </c>
      <c r="F260" s="83" t="s">
        <v>89</v>
      </c>
      <c r="G260" s="85">
        <v>0</v>
      </c>
      <c r="H260" s="85">
        <v>0</v>
      </c>
      <c r="I260" s="85">
        <v>0</v>
      </c>
      <c r="J260" s="79">
        <v>0</v>
      </c>
    </row>
    <row r="261" spans="1:10">
      <c r="A261" s="114"/>
      <c r="B261" s="115"/>
      <c r="C261" s="116"/>
      <c r="D261" s="80" t="s">
        <v>85</v>
      </c>
      <c r="E261" s="76"/>
      <c r="F261" s="80" t="s">
        <v>88</v>
      </c>
      <c r="G261" s="82">
        <f>SUM(G262:G265)</f>
        <v>0</v>
      </c>
      <c r="H261" s="82">
        <f>SUM(H262:H265)</f>
        <v>0</v>
      </c>
      <c r="I261" s="82">
        <f>SUM(I262:I265)</f>
        <v>0</v>
      </c>
      <c r="J261" s="79">
        <v>0</v>
      </c>
    </row>
    <row r="262" spans="1:10" ht="25.5">
      <c r="A262" s="114"/>
      <c r="B262" s="115"/>
      <c r="C262" s="116"/>
      <c r="D262" s="86"/>
      <c r="E262" s="83" t="s">
        <v>87</v>
      </c>
      <c r="F262" s="83" t="s">
        <v>86</v>
      </c>
      <c r="G262" s="85">
        <v>0</v>
      </c>
      <c r="H262" s="85">
        <v>0</v>
      </c>
      <c r="I262" s="85">
        <v>0</v>
      </c>
      <c r="J262" s="79">
        <v>0</v>
      </c>
    </row>
    <row r="263" spans="1:10" ht="25.5">
      <c r="A263" s="114"/>
      <c r="B263" s="115"/>
      <c r="C263" s="116"/>
      <c r="D263" s="30"/>
      <c r="E263" s="83">
        <v>3432</v>
      </c>
      <c r="F263" s="83" t="s">
        <v>84</v>
      </c>
      <c r="G263" s="85">
        <v>0</v>
      </c>
      <c r="H263" s="85">
        <v>0</v>
      </c>
      <c r="I263" s="85">
        <v>0</v>
      </c>
      <c r="J263" s="79">
        <v>0</v>
      </c>
    </row>
    <row r="264" spans="1:10">
      <c r="A264" s="114"/>
      <c r="B264" s="115"/>
      <c r="C264" s="116"/>
      <c r="D264" s="86"/>
      <c r="E264" s="83" t="s">
        <v>83</v>
      </c>
      <c r="F264" s="83" t="s">
        <v>82</v>
      </c>
      <c r="G264" s="85">
        <v>0</v>
      </c>
      <c r="H264" s="85">
        <v>0</v>
      </c>
      <c r="I264" s="85">
        <v>0</v>
      </c>
      <c r="J264" s="79">
        <v>0</v>
      </c>
    </row>
    <row r="265" spans="1:10">
      <c r="A265" s="114"/>
      <c r="B265" s="115"/>
      <c r="C265" s="116"/>
      <c r="D265" s="86"/>
      <c r="E265" s="83" t="s">
        <v>81</v>
      </c>
      <c r="F265" s="83" t="s">
        <v>80</v>
      </c>
      <c r="G265" s="85">
        <v>0</v>
      </c>
      <c r="H265" s="85">
        <v>0</v>
      </c>
      <c r="I265" s="85">
        <v>0</v>
      </c>
      <c r="J265" s="79">
        <v>0</v>
      </c>
    </row>
    <row r="266" spans="1:10" ht="25.5">
      <c r="A266" s="114"/>
      <c r="B266" s="115"/>
      <c r="C266" s="116"/>
      <c r="D266" s="76">
        <v>36</v>
      </c>
      <c r="E266" s="80"/>
      <c r="F266" s="80" t="s">
        <v>79</v>
      </c>
      <c r="G266" s="82">
        <f t="shared" ref="G266:G267" si="16">G267</f>
        <v>0</v>
      </c>
      <c r="H266" s="82">
        <f>H267</f>
        <v>0</v>
      </c>
      <c r="I266" s="82">
        <f>I267</f>
        <v>0</v>
      </c>
      <c r="J266" s="79">
        <v>0</v>
      </c>
    </row>
    <row r="267" spans="1:10">
      <c r="A267" s="114"/>
      <c r="B267" s="115"/>
      <c r="C267" s="116"/>
      <c r="D267" s="76">
        <v>363</v>
      </c>
      <c r="E267" s="80"/>
      <c r="F267" s="80" t="s">
        <v>78</v>
      </c>
      <c r="G267" s="82">
        <f t="shared" si="16"/>
        <v>0</v>
      </c>
      <c r="H267" s="82">
        <f>H268</f>
        <v>0</v>
      </c>
      <c r="I267" s="82">
        <f>I268</f>
        <v>0</v>
      </c>
      <c r="J267" s="79">
        <v>0</v>
      </c>
    </row>
    <row r="268" spans="1:10" ht="25.5">
      <c r="A268" s="114"/>
      <c r="B268" s="115"/>
      <c r="C268" s="116"/>
      <c r="D268" s="30"/>
      <c r="E268" s="83">
        <v>3631</v>
      </c>
      <c r="F268" s="83" t="s">
        <v>77</v>
      </c>
      <c r="G268" s="85">
        <v>0</v>
      </c>
      <c r="H268" s="85">
        <v>0</v>
      </c>
      <c r="I268" s="85">
        <v>0</v>
      </c>
      <c r="J268" s="79">
        <v>0</v>
      </c>
    </row>
    <row r="269" spans="1:10">
      <c r="A269" s="114"/>
      <c r="B269" s="115"/>
      <c r="C269" s="116"/>
      <c r="D269" s="76">
        <v>37</v>
      </c>
      <c r="E269" s="76"/>
      <c r="F269" s="80" t="s">
        <v>74</v>
      </c>
      <c r="G269" s="82">
        <f>G270</f>
        <v>0</v>
      </c>
      <c r="H269" s="82">
        <f>H270</f>
        <v>0</v>
      </c>
      <c r="I269" s="82">
        <f>I270</f>
        <v>0</v>
      </c>
      <c r="J269" s="79">
        <v>0</v>
      </c>
    </row>
    <row r="270" spans="1:10">
      <c r="A270" s="114"/>
      <c r="B270" s="115"/>
      <c r="C270" s="116"/>
      <c r="D270" s="76">
        <v>371</v>
      </c>
      <c r="E270" s="76"/>
      <c r="F270" s="80" t="s">
        <v>73</v>
      </c>
      <c r="G270" s="82">
        <f>G271+G272</f>
        <v>0</v>
      </c>
      <c r="H270" s="82">
        <f>H271+H272</f>
        <v>0</v>
      </c>
      <c r="I270" s="82">
        <f>I271+I272</f>
        <v>0</v>
      </c>
      <c r="J270" s="79">
        <v>0</v>
      </c>
    </row>
    <row r="271" spans="1:10" ht="25.5">
      <c r="A271" s="114"/>
      <c r="B271" s="115"/>
      <c r="C271" s="116"/>
      <c r="D271" s="30"/>
      <c r="E271" s="83">
        <v>3721</v>
      </c>
      <c r="F271" s="83" t="s">
        <v>72</v>
      </c>
      <c r="G271" s="85">
        <v>0</v>
      </c>
      <c r="H271" s="85">
        <v>0</v>
      </c>
      <c r="I271" s="85">
        <v>0</v>
      </c>
      <c r="J271" s="79">
        <v>0</v>
      </c>
    </row>
    <row r="272" spans="1:10">
      <c r="A272" s="114"/>
      <c r="B272" s="115"/>
      <c r="C272" s="116"/>
      <c r="D272" s="80"/>
      <c r="E272" s="83">
        <v>3722</v>
      </c>
      <c r="F272" s="83" t="s">
        <v>71</v>
      </c>
      <c r="G272" s="85">
        <v>0</v>
      </c>
      <c r="H272" s="85">
        <v>0</v>
      </c>
      <c r="I272" s="85">
        <v>0</v>
      </c>
      <c r="J272" s="79">
        <v>0</v>
      </c>
    </row>
    <row r="273" spans="1:10" ht="25.5">
      <c r="A273" s="114"/>
      <c r="B273" s="115"/>
      <c r="C273" s="116"/>
      <c r="D273" s="76">
        <v>4</v>
      </c>
      <c r="E273" s="76"/>
      <c r="F273" s="88" t="s">
        <v>70</v>
      </c>
      <c r="G273" s="82">
        <f>G274+G282</f>
        <v>0</v>
      </c>
      <c r="H273" s="82">
        <f>H274+H282</f>
        <v>0</v>
      </c>
      <c r="I273" s="82">
        <f>I274+I282</f>
        <v>0</v>
      </c>
      <c r="J273" s="79">
        <v>0</v>
      </c>
    </row>
    <row r="274" spans="1:10" ht="25.5">
      <c r="A274" s="114"/>
      <c r="B274" s="115"/>
      <c r="C274" s="116"/>
      <c r="D274" s="76">
        <v>42</v>
      </c>
      <c r="E274" s="76"/>
      <c r="F274" s="88" t="s">
        <v>69</v>
      </c>
      <c r="G274" s="82">
        <f>G275+G280</f>
        <v>0</v>
      </c>
      <c r="H274" s="82">
        <f>H275+H280</f>
        <v>0</v>
      </c>
      <c r="I274" s="82">
        <f>I275+I280</f>
        <v>0</v>
      </c>
      <c r="J274" s="79">
        <v>0</v>
      </c>
    </row>
    <row r="275" spans="1:10">
      <c r="A275" s="114"/>
      <c r="B275" s="115"/>
      <c r="C275" s="116"/>
      <c r="D275" s="88" t="s">
        <v>177</v>
      </c>
      <c r="E275" s="76"/>
      <c r="F275" s="88" t="s">
        <v>68</v>
      </c>
      <c r="G275" s="82">
        <f>G276+G277+G278+G279</f>
        <v>0</v>
      </c>
      <c r="H275" s="82">
        <f>H276+H277+H278+H279</f>
        <v>0</v>
      </c>
      <c r="I275" s="82">
        <f>I276+I277+I278+I279</f>
        <v>0</v>
      </c>
      <c r="J275" s="79">
        <v>0</v>
      </c>
    </row>
    <row r="276" spans="1:10">
      <c r="A276" s="114"/>
      <c r="B276" s="115"/>
      <c r="C276" s="116"/>
      <c r="D276" s="30"/>
      <c r="E276" s="90" t="s">
        <v>67</v>
      </c>
      <c r="F276" s="90" t="s">
        <v>66</v>
      </c>
      <c r="G276" s="85">
        <v>0</v>
      </c>
      <c r="H276" s="85">
        <v>0</v>
      </c>
      <c r="I276" s="85">
        <v>0</v>
      </c>
      <c r="J276" s="79">
        <v>0</v>
      </c>
    </row>
    <row r="277" spans="1:10">
      <c r="A277" s="114"/>
      <c r="B277" s="115"/>
      <c r="C277" s="116"/>
      <c r="D277" s="30"/>
      <c r="E277" s="90" t="s">
        <v>65</v>
      </c>
      <c r="F277" s="90" t="s">
        <v>64</v>
      </c>
      <c r="G277" s="85">
        <v>0</v>
      </c>
      <c r="H277" s="85">
        <v>0</v>
      </c>
      <c r="I277" s="85">
        <v>0</v>
      </c>
      <c r="J277" s="79">
        <v>0</v>
      </c>
    </row>
    <row r="278" spans="1:10">
      <c r="A278" s="114"/>
      <c r="B278" s="115"/>
      <c r="C278" s="116"/>
      <c r="D278" s="86"/>
      <c r="E278" s="90">
        <v>4223</v>
      </c>
      <c r="F278" s="90" t="s">
        <v>63</v>
      </c>
      <c r="G278" s="85">
        <v>0</v>
      </c>
      <c r="H278" s="85">
        <v>0</v>
      </c>
      <c r="I278" s="85">
        <v>0</v>
      </c>
      <c r="J278" s="79">
        <v>0</v>
      </c>
    </row>
    <row r="279" spans="1:10">
      <c r="A279" s="114"/>
      <c r="B279" s="115"/>
      <c r="C279" s="116"/>
      <c r="D279" s="86"/>
      <c r="E279" s="90">
        <v>4225</v>
      </c>
      <c r="F279" s="90" t="s">
        <v>62</v>
      </c>
      <c r="G279" s="85">
        <v>0</v>
      </c>
      <c r="H279" s="85">
        <v>0</v>
      </c>
      <c r="I279" s="85">
        <v>0</v>
      </c>
      <c r="J279" s="79">
        <v>0</v>
      </c>
    </row>
    <row r="280" spans="1:10">
      <c r="A280" s="114"/>
      <c r="B280" s="115"/>
      <c r="C280" s="116"/>
      <c r="D280" s="88">
        <v>426</v>
      </c>
      <c r="E280" s="76"/>
      <c r="F280" s="88" t="s">
        <v>61</v>
      </c>
      <c r="G280" s="82">
        <f>G281</f>
        <v>0</v>
      </c>
      <c r="H280" s="82">
        <f>H281</f>
        <v>0</v>
      </c>
      <c r="I280" s="82">
        <f>I281</f>
        <v>0</v>
      </c>
      <c r="J280" s="79">
        <v>0</v>
      </c>
    </row>
    <row r="281" spans="1:10">
      <c r="A281" s="114"/>
      <c r="B281" s="115"/>
      <c r="C281" s="116"/>
      <c r="D281" s="86"/>
      <c r="E281" s="90">
        <v>4262</v>
      </c>
      <c r="F281" s="90" t="s">
        <v>60</v>
      </c>
      <c r="G281" s="85">
        <v>0</v>
      </c>
      <c r="H281" s="85">
        <v>0</v>
      </c>
      <c r="I281" s="85">
        <v>0</v>
      </c>
      <c r="J281" s="79">
        <v>0</v>
      </c>
    </row>
    <row r="282" spans="1:10" ht="25.5">
      <c r="A282" s="114"/>
      <c r="B282" s="115"/>
      <c r="C282" s="116"/>
      <c r="D282" s="76">
        <v>45</v>
      </c>
      <c r="E282" s="92"/>
      <c r="F282" s="93" t="s">
        <v>59</v>
      </c>
      <c r="G282" s="82">
        <f>G283+G285</f>
        <v>0</v>
      </c>
      <c r="H282" s="82">
        <f>H283+H285</f>
        <v>0</v>
      </c>
      <c r="I282" s="82">
        <f>I283+I285</f>
        <v>0</v>
      </c>
      <c r="J282" s="79">
        <v>0</v>
      </c>
    </row>
    <row r="283" spans="1:10" ht="25.5">
      <c r="A283" s="114"/>
      <c r="B283" s="115"/>
      <c r="C283" s="116"/>
      <c r="D283" s="76">
        <v>451</v>
      </c>
      <c r="E283" s="92"/>
      <c r="F283" s="93" t="s">
        <v>58</v>
      </c>
      <c r="G283" s="82">
        <f>G284</f>
        <v>0</v>
      </c>
      <c r="H283" s="82">
        <f>H284</f>
        <v>0</v>
      </c>
      <c r="I283" s="82">
        <f>I284</f>
        <v>0</v>
      </c>
      <c r="J283" s="79">
        <v>0</v>
      </c>
    </row>
    <row r="284" spans="1:10" ht="25.5">
      <c r="A284" s="114"/>
      <c r="B284" s="115"/>
      <c r="C284" s="116"/>
      <c r="D284" s="30"/>
      <c r="E284" s="95">
        <v>4511</v>
      </c>
      <c r="F284" s="96" t="s">
        <v>58</v>
      </c>
      <c r="G284" s="85">
        <v>0</v>
      </c>
      <c r="H284" s="85">
        <v>0</v>
      </c>
      <c r="I284" s="85">
        <v>0</v>
      </c>
      <c r="J284" s="79">
        <v>0</v>
      </c>
    </row>
    <row r="285" spans="1:10" ht="25.5">
      <c r="A285" s="114"/>
      <c r="B285" s="115"/>
      <c r="C285" s="116"/>
      <c r="D285" s="87">
        <v>454</v>
      </c>
      <c r="E285" s="92"/>
      <c r="F285" s="93" t="s">
        <v>57</v>
      </c>
      <c r="G285" s="82">
        <f>G286</f>
        <v>0</v>
      </c>
      <c r="H285" s="82">
        <f>H286</f>
        <v>0</v>
      </c>
      <c r="I285" s="82">
        <f>I286</f>
        <v>0</v>
      </c>
      <c r="J285" s="79">
        <v>0</v>
      </c>
    </row>
    <row r="286" spans="1:10" ht="25.5">
      <c r="A286" s="114"/>
      <c r="B286" s="115"/>
      <c r="C286" s="116"/>
      <c r="D286" s="95"/>
      <c r="E286" s="95">
        <v>4541</v>
      </c>
      <c r="F286" s="96" t="s">
        <v>57</v>
      </c>
      <c r="G286" s="85">
        <v>0</v>
      </c>
      <c r="H286" s="85">
        <v>0</v>
      </c>
      <c r="I286" s="85">
        <v>0</v>
      </c>
      <c r="J286" s="79">
        <v>0</v>
      </c>
    </row>
    <row r="287" spans="1:10" ht="25.5">
      <c r="A287" s="108" t="s">
        <v>189</v>
      </c>
      <c r="B287" s="108" t="s">
        <v>190</v>
      </c>
      <c r="C287" s="181" t="s">
        <v>180</v>
      </c>
      <c r="D287" s="182"/>
      <c r="E287" s="182"/>
      <c r="F287" s="178" t="s">
        <v>201</v>
      </c>
      <c r="G287" s="178"/>
      <c r="H287" s="178"/>
      <c r="I287" s="178"/>
      <c r="J287" s="178"/>
    </row>
    <row r="288" spans="1:10" ht="38.25">
      <c r="A288" s="108" t="s">
        <v>198</v>
      </c>
      <c r="B288" s="108" t="s">
        <v>199</v>
      </c>
      <c r="C288" s="190"/>
      <c r="D288" s="179"/>
      <c r="E288" s="179"/>
      <c r="F288" s="179"/>
      <c r="G288" s="179"/>
      <c r="H288" s="179"/>
      <c r="I288" s="179"/>
      <c r="J288" s="179"/>
    </row>
    <row r="289" spans="1:10" ht="25.5">
      <c r="A289" s="108" t="s">
        <v>193</v>
      </c>
      <c r="B289" s="108" t="s">
        <v>194</v>
      </c>
      <c r="C289" s="190"/>
      <c r="D289" s="179"/>
      <c r="E289" s="179"/>
      <c r="F289" s="179"/>
      <c r="G289" s="179"/>
      <c r="H289" s="179"/>
      <c r="I289" s="179"/>
      <c r="J289" s="179"/>
    </row>
    <row r="290" spans="1:10" ht="33.75" customHeight="1">
      <c r="A290" s="172" t="s">
        <v>184</v>
      </c>
      <c r="B290" s="173"/>
      <c r="C290" s="191"/>
      <c r="D290" s="180"/>
      <c r="E290" s="180"/>
      <c r="F290" s="180"/>
      <c r="G290" s="180"/>
      <c r="H290" s="180"/>
      <c r="I290" s="180"/>
      <c r="J290" s="180"/>
    </row>
    <row r="291" spans="1:10">
      <c r="A291" s="114"/>
      <c r="B291" s="115"/>
      <c r="C291" s="116"/>
      <c r="D291" s="76">
        <v>3</v>
      </c>
      <c r="E291" s="76"/>
      <c r="F291" s="80" t="s">
        <v>154</v>
      </c>
      <c r="G291" s="82">
        <f>G292+G301+G333+G342+G345</f>
        <v>23190</v>
      </c>
      <c r="H291" s="82">
        <f>H292+H301+H333+H342+H345</f>
        <v>23190</v>
      </c>
      <c r="I291" s="82">
        <f>I292+I301+I333+I342+I345</f>
        <v>22231.999999999996</v>
      </c>
      <c r="J291" s="79">
        <f>I291/H291*100</f>
        <v>95.868909012505384</v>
      </c>
    </row>
    <row r="292" spans="1:10" ht="38.25" customHeight="1">
      <c r="A292" s="114"/>
      <c r="B292" s="115"/>
      <c r="C292" s="116"/>
      <c r="D292" s="76">
        <v>31</v>
      </c>
      <c r="E292" s="76"/>
      <c r="F292" s="80" t="s">
        <v>3</v>
      </c>
      <c r="G292" s="82">
        <f>G293+G296+G298</f>
        <v>22040</v>
      </c>
      <c r="H292" s="82">
        <f>H293+H296+H298</f>
        <v>22040</v>
      </c>
      <c r="I292" s="82">
        <f>I293+I296+I298</f>
        <v>20924.559999999998</v>
      </c>
      <c r="J292" s="79">
        <f>I292/H292*100</f>
        <v>94.93901996370235</v>
      </c>
    </row>
    <row r="293" spans="1:10">
      <c r="A293" s="114"/>
      <c r="B293" s="115"/>
      <c r="C293" s="116"/>
      <c r="D293" s="80">
        <v>311</v>
      </c>
      <c r="E293" s="76"/>
      <c r="F293" s="80" t="s">
        <v>153</v>
      </c>
      <c r="G293" s="82">
        <f>G294+G295</f>
        <v>22040</v>
      </c>
      <c r="H293" s="82">
        <f>H294+H295</f>
        <v>22040</v>
      </c>
      <c r="I293" s="82">
        <f>I294+I295</f>
        <v>17960.98</v>
      </c>
      <c r="J293" s="79">
        <f>I293/H293*100</f>
        <v>81.492649727767699</v>
      </c>
    </row>
    <row r="294" spans="1:10">
      <c r="A294" s="114"/>
      <c r="B294" s="115"/>
      <c r="C294" s="116"/>
      <c r="D294" s="80"/>
      <c r="E294" s="83" t="s">
        <v>152</v>
      </c>
      <c r="F294" s="83" t="s">
        <v>30</v>
      </c>
      <c r="G294" s="85">
        <v>22040</v>
      </c>
      <c r="H294" s="85">
        <v>22040</v>
      </c>
      <c r="I294" s="85">
        <v>17960.98</v>
      </c>
      <c r="J294" s="79">
        <f>I294/H294*100</f>
        <v>81.492649727767699</v>
      </c>
    </row>
    <row r="295" spans="1:10">
      <c r="A295" s="114"/>
      <c r="B295" s="115"/>
      <c r="C295" s="116"/>
      <c r="D295" s="80"/>
      <c r="E295" s="83">
        <v>3114</v>
      </c>
      <c r="F295" s="83" t="s">
        <v>151</v>
      </c>
      <c r="G295" s="85">
        <v>0</v>
      </c>
      <c r="H295" s="85">
        <v>0</v>
      </c>
      <c r="I295" s="85">
        <v>0</v>
      </c>
      <c r="J295" s="79">
        <v>0</v>
      </c>
    </row>
    <row r="296" spans="1:10">
      <c r="A296" s="114"/>
      <c r="B296" s="115"/>
      <c r="C296" s="116"/>
      <c r="D296" s="80">
        <v>312</v>
      </c>
      <c r="E296" s="76"/>
      <c r="F296" s="80" t="s">
        <v>149</v>
      </c>
      <c r="G296" s="82">
        <f>G297</f>
        <v>0</v>
      </c>
      <c r="H296" s="82">
        <f>H297</f>
        <v>0</v>
      </c>
      <c r="I296" s="82">
        <f>I297</f>
        <v>0</v>
      </c>
      <c r="J296" s="79">
        <v>0</v>
      </c>
    </row>
    <row r="297" spans="1:10">
      <c r="A297" s="114"/>
      <c r="B297" s="115"/>
      <c r="C297" s="116"/>
      <c r="D297" s="30"/>
      <c r="E297" s="83" t="s">
        <v>150</v>
      </c>
      <c r="F297" s="83" t="s">
        <v>149</v>
      </c>
      <c r="G297" s="85">
        <v>0</v>
      </c>
      <c r="H297" s="85">
        <v>0</v>
      </c>
      <c r="I297" s="85">
        <v>0</v>
      </c>
      <c r="J297" s="79">
        <v>0</v>
      </c>
    </row>
    <row r="298" spans="1:10">
      <c r="A298" s="114"/>
      <c r="B298" s="115"/>
      <c r="C298" s="116"/>
      <c r="D298" s="80">
        <v>313</v>
      </c>
      <c r="E298" s="76"/>
      <c r="F298" s="80" t="s">
        <v>148</v>
      </c>
      <c r="G298" s="82">
        <f>G299+G300</f>
        <v>0</v>
      </c>
      <c r="H298" s="82">
        <f>H299+H300</f>
        <v>0</v>
      </c>
      <c r="I298" s="82">
        <f>I299+I300</f>
        <v>2963.58</v>
      </c>
      <c r="J298" s="79">
        <v>0</v>
      </c>
    </row>
    <row r="299" spans="1:10" ht="25.5">
      <c r="A299" s="114"/>
      <c r="B299" s="115"/>
      <c r="C299" s="116"/>
      <c r="D299" s="30"/>
      <c r="E299" s="83" t="s">
        <v>147</v>
      </c>
      <c r="F299" s="83" t="s">
        <v>146</v>
      </c>
      <c r="G299" s="85">
        <v>0</v>
      </c>
      <c r="H299" s="85">
        <v>0</v>
      </c>
      <c r="I299" s="85">
        <v>2963.58</v>
      </c>
      <c r="J299" s="79">
        <v>0</v>
      </c>
    </row>
    <row r="300" spans="1:10" ht="25.5">
      <c r="A300" s="114"/>
      <c r="B300" s="115"/>
      <c r="C300" s="116"/>
      <c r="D300" s="80"/>
      <c r="E300" s="83" t="s">
        <v>145</v>
      </c>
      <c r="F300" s="83" t="s">
        <v>144</v>
      </c>
      <c r="G300" s="85">
        <v>0</v>
      </c>
      <c r="H300" s="85">
        <v>0</v>
      </c>
      <c r="I300" s="85">
        <v>0</v>
      </c>
      <c r="J300" s="79">
        <v>0</v>
      </c>
    </row>
    <row r="301" spans="1:10">
      <c r="A301" s="114"/>
      <c r="B301" s="115"/>
      <c r="C301" s="116"/>
      <c r="D301" s="76">
        <v>32</v>
      </c>
      <c r="E301" s="76"/>
      <c r="F301" s="80" t="s">
        <v>9</v>
      </c>
      <c r="G301" s="82">
        <f>G302+G306+G313+G323+G325</f>
        <v>1150</v>
      </c>
      <c r="H301" s="82">
        <f>H302+H306+H313+H323+H325</f>
        <v>1150</v>
      </c>
      <c r="I301" s="82">
        <f>I302+I306+I313+I323+I325</f>
        <v>1307.44</v>
      </c>
      <c r="J301" s="79">
        <v>0</v>
      </c>
    </row>
    <row r="302" spans="1:10">
      <c r="A302" s="114"/>
      <c r="B302" s="115"/>
      <c r="C302" s="116"/>
      <c r="D302" s="80" t="s">
        <v>143</v>
      </c>
      <c r="E302" s="76"/>
      <c r="F302" s="80" t="s">
        <v>31</v>
      </c>
      <c r="G302" s="82">
        <f>SUM(G303:G305)</f>
        <v>1150</v>
      </c>
      <c r="H302" s="82">
        <f>SUM(H303:H305)</f>
        <v>1150</v>
      </c>
      <c r="I302" s="82">
        <f>SUM(I303:I305)</f>
        <v>1307.44</v>
      </c>
      <c r="J302" s="79">
        <v>0</v>
      </c>
    </row>
    <row r="303" spans="1:10">
      <c r="A303" s="114"/>
      <c r="B303" s="115"/>
      <c r="C303" s="116"/>
      <c r="D303" s="30"/>
      <c r="E303" s="83" t="s">
        <v>142</v>
      </c>
      <c r="F303" s="83" t="s">
        <v>32</v>
      </c>
      <c r="G303" s="85">
        <v>0</v>
      </c>
      <c r="H303" s="85">
        <v>0</v>
      </c>
      <c r="I303" s="85">
        <v>0</v>
      </c>
      <c r="J303" s="79">
        <v>0</v>
      </c>
    </row>
    <row r="304" spans="1:10" ht="25.5">
      <c r="A304" s="114"/>
      <c r="B304" s="115"/>
      <c r="C304" s="116"/>
      <c r="D304" s="30"/>
      <c r="E304" s="83" t="s">
        <v>141</v>
      </c>
      <c r="F304" s="83" t="s">
        <v>140</v>
      </c>
      <c r="G304" s="85">
        <v>1150</v>
      </c>
      <c r="H304" s="85">
        <v>1150</v>
      </c>
      <c r="I304" s="85">
        <v>1307.44</v>
      </c>
      <c r="J304" s="79">
        <v>0</v>
      </c>
    </row>
    <row r="305" spans="1:10">
      <c r="A305" s="114"/>
      <c r="B305" s="115"/>
      <c r="C305" s="116"/>
      <c r="D305" s="86"/>
      <c r="E305" s="83" t="s">
        <v>139</v>
      </c>
      <c r="F305" s="83" t="s">
        <v>138</v>
      </c>
      <c r="G305" s="85">
        <v>0</v>
      </c>
      <c r="H305" s="85">
        <v>0</v>
      </c>
      <c r="I305" s="85">
        <v>0</v>
      </c>
      <c r="J305" s="79">
        <v>0</v>
      </c>
    </row>
    <row r="306" spans="1:10">
      <c r="A306" s="114"/>
      <c r="B306" s="115"/>
      <c r="C306" s="116"/>
      <c r="D306" s="80" t="s">
        <v>137</v>
      </c>
      <c r="E306" s="76"/>
      <c r="F306" s="80" t="s">
        <v>136</v>
      </c>
      <c r="G306" s="82">
        <f>SUM(G307:G312)</f>
        <v>0</v>
      </c>
      <c r="H306" s="82">
        <f>SUM(H307:H312)</f>
        <v>0</v>
      </c>
      <c r="I306" s="82">
        <f>SUM(I307:I312)</f>
        <v>0</v>
      </c>
      <c r="J306" s="79">
        <v>0</v>
      </c>
    </row>
    <row r="307" spans="1:10" ht="25.5">
      <c r="A307" s="114"/>
      <c r="B307" s="115"/>
      <c r="C307" s="116"/>
      <c r="D307" s="86"/>
      <c r="E307" s="83" t="s">
        <v>135</v>
      </c>
      <c r="F307" s="83" t="s">
        <v>134</v>
      </c>
      <c r="G307" s="85">
        <v>0</v>
      </c>
      <c r="H307" s="85">
        <v>0</v>
      </c>
      <c r="I307" s="85">
        <v>0</v>
      </c>
      <c r="J307" s="79">
        <v>0</v>
      </c>
    </row>
    <row r="308" spans="1:10">
      <c r="A308" s="114"/>
      <c r="B308" s="115"/>
      <c r="C308" s="116"/>
      <c r="D308" s="86"/>
      <c r="E308" s="83">
        <v>3222</v>
      </c>
      <c r="F308" s="83" t="s">
        <v>133</v>
      </c>
      <c r="G308" s="85">
        <v>0</v>
      </c>
      <c r="H308" s="85">
        <v>0</v>
      </c>
      <c r="I308" s="85">
        <v>0</v>
      </c>
      <c r="J308" s="79">
        <v>0</v>
      </c>
    </row>
    <row r="309" spans="1:10">
      <c r="A309" s="114"/>
      <c r="B309" s="115"/>
      <c r="C309" s="116"/>
      <c r="D309" s="30"/>
      <c r="E309" s="83" t="s">
        <v>132</v>
      </c>
      <c r="F309" s="83" t="s">
        <v>131</v>
      </c>
      <c r="G309" s="85">
        <v>0</v>
      </c>
      <c r="H309" s="85">
        <v>0</v>
      </c>
      <c r="I309" s="85">
        <v>0</v>
      </c>
      <c r="J309" s="79">
        <v>0</v>
      </c>
    </row>
    <row r="310" spans="1:10" ht="25.5">
      <c r="A310" s="114"/>
      <c r="B310" s="115"/>
      <c r="C310" s="116"/>
      <c r="D310" s="86"/>
      <c r="E310" s="83">
        <v>3224</v>
      </c>
      <c r="F310" s="83" t="s">
        <v>130</v>
      </c>
      <c r="G310" s="85">
        <v>0</v>
      </c>
      <c r="H310" s="85">
        <v>0</v>
      </c>
      <c r="I310" s="85">
        <v>0</v>
      </c>
      <c r="J310" s="79">
        <v>0</v>
      </c>
    </row>
    <row r="311" spans="1:10">
      <c r="A311" s="114"/>
      <c r="B311" s="115"/>
      <c r="C311" s="116"/>
      <c r="D311" s="86"/>
      <c r="E311" s="83" t="s">
        <v>129</v>
      </c>
      <c r="F311" s="83" t="s">
        <v>128</v>
      </c>
      <c r="G311" s="85">
        <v>0</v>
      </c>
      <c r="H311" s="85">
        <v>0</v>
      </c>
      <c r="I311" s="85">
        <v>0</v>
      </c>
      <c r="J311" s="79">
        <v>0</v>
      </c>
    </row>
    <row r="312" spans="1:10" ht="25.5">
      <c r="A312" s="114"/>
      <c r="B312" s="115"/>
      <c r="C312" s="116"/>
      <c r="D312" s="86"/>
      <c r="E312" s="83">
        <v>3227</v>
      </c>
      <c r="F312" s="83" t="s">
        <v>127</v>
      </c>
      <c r="G312" s="85">
        <v>0</v>
      </c>
      <c r="H312" s="85">
        <v>0</v>
      </c>
      <c r="I312" s="85">
        <v>0</v>
      </c>
      <c r="J312" s="79">
        <v>0</v>
      </c>
    </row>
    <row r="313" spans="1:10">
      <c r="A313" s="114"/>
      <c r="B313" s="115"/>
      <c r="C313" s="116"/>
      <c r="D313" s="80" t="s">
        <v>126</v>
      </c>
      <c r="E313" s="76"/>
      <c r="F313" s="80" t="s">
        <v>125</v>
      </c>
      <c r="G313" s="82">
        <f>SUM(G314:G322)</f>
        <v>0</v>
      </c>
      <c r="H313" s="82">
        <f>SUM(H314:H322)</f>
        <v>0</v>
      </c>
      <c r="I313" s="82">
        <f>SUM(I314:I322)</f>
        <v>0</v>
      </c>
      <c r="J313" s="79">
        <v>0</v>
      </c>
    </row>
    <row r="314" spans="1:10">
      <c r="A314" s="114"/>
      <c r="B314" s="115"/>
      <c r="C314" s="116"/>
      <c r="D314" s="86"/>
      <c r="E314" s="83" t="s">
        <v>124</v>
      </c>
      <c r="F314" s="83" t="s">
        <v>123</v>
      </c>
      <c r="G314" s="85">
        <v>0</v>
      </c>
      <c r="H314" s="85">
        <v>0</v>
      </c>
      <c r="I314" s="85">
        <v>0</v>
      </c>
      <c r="J314" s="79">
        <v>0</v>
      </c>
    </row>
    <row r="315" spans="1:10" ht="25.5">
      <c r="A315" s="114"/>
      <c r="B315" s="115"/>
      <c r="C315" s="116"/>
      <c r="D315" s="30"/>
      <c r="E315" s="83" t="s">
        <v>122</v>
      </c>
      <c r="F315" s="83" t="s">
        <v>121</v>
      </c>
      <c r="G315" s="85">
        <v>0</v>
      </c>
      <c r="H315" s="85">
        <v>0</v>
      </c>
      <c r="I315" s="85">
        <v>0</v>
      </c>
      <c r="J315" s="79">
        <v>0</v>
      </c>
    </row>
    <row r="316" spans="1:10">
      <c r="A316" s="114"/>
      <c r="B316" s="115"/>
      <c r="C316" s="116"/>
      <c r="D316" s="86"/>
      <c r="E316" s="83" t="s">
        <v>120</v>
      </c>
      <c r="F316" s="83" t="s">
        <v>119</v>
      </c>
      <c r="G316" s="85">
        <v>0</v>
      </c>
      <c r="H316" s="85">
        <v>0</v>
      </c>
      <c r="I316" s="85">
        <v>0</v>
      </c>
      <c r="J316" s="79">
        <v>0</v>
      </c>
    </row>
    <row r="317" spans="1:10">
      <c r="A317" s="114"/>
      <c r="B317" s="115"/>
      <c r="C317" s="116"/>
      <c r="D317" s="86"/>
      <c r="E317" s="83" t="s">
        <v>118</v>
      </c>
      <c r="F317" s="83" t="s">
        <v>117</v>
      </c>
      <c r="G317" s="85">
        <v>0</v>
      </c>
      <c r="H317" s="85">
        <v>0</v>
      </c>
      <c r="I317" s="85">
        <v>0</v>
      </c>
      <c r="J317" s="79">
        <v>0</v>
      </c>
    </row>
    <row r="318" spans="1:10">
      <c r="A318" s="114"/>
      <c r="B318" s="115"/>
      <c r="C318" s="116"/>
      <c r="D318" s="86"/>
      <c r="E318" s="83" t="s">
        <v>116</v>
      </c>
      <c r="F318" s="83" t="s">
        <v>115</v>
      </c>
      <c r="G318" s="85">
        <v>0</v>
      </c>
      <c r="H318" s="85">
        <v>0</v>
      </c>
      <c r="I318" s="85">
        <v>0</v>
      </c>
      <c r="J318" s="79"/>
    </row>
    <row r="319" spans="1:10">
      <c r="A319" s="114"/>
      <c r="B319" s="115"/>
      <c r="C319" s="116"/>
      <c r="D319" s="86"/>
      <c r="E319" s="83">
        <v>3236</v>
      </c>
      <c r="F319" s="83" t="s">
        <v>114</v>
      </c>
      <c r="G319" s="85">
        <v>0</v>
      </c>
      <c r="H319" s="85">
        <v>0</v>
      </c>
      <c r="I319" s="85">
        <v>0</v>
      </c>
      <c r="J319" s="79">
        <v>0</v>
      </c>
    </row>
    <row r="320" spans="1:10">
      <c r="A320" s="114"/>
      <c r="B320" s="115"/>
      <c r="C320" s="116"/>
      <c r="D320" s="86"/>
      <c r="E320" s="83" t="s">
        <v>113</v>
      </c>
      <c r="F320" s="83" t="s">
        <v>112</v>
      </c>
      <c r="G320" s="85">
        <v>0</v>
      </c>
      <c r="H320" s="85">
        <v>0</v>
      </c>
      <c r="I320" s="85">
        <v>0</v>
      </c>
      <c r="J320" s="79">
        <v>0</v>
      </c>
    </row>
    <row r="321" spans="1:10">
      <c r="A321" s="114"/>
      <c r="B321" s="115"/>
      <c r="C321" s="116"/>
      <c r="D321" s="86"/>
      <c r="E321" s="83">
        <v>3238</v>
      </c>
      <c r="F321" s="83" t="s">
        <v>111</v>
      </c>
      <c r="G321" s="85">
        <v>0</v>
      </c>
      <c r="H321" s="85">
        <v>0</v>
      </c>
      <c r="I321" s="85">
        <v>0</v>
      </c>
      <c r="J321" s="79">
        <v>0</v>
      </c>
    </row>
    <row r="322" spans="1:10">
      <c r="A322" s="114"/>
      <c r="B322" s="115"/>
      <c r="C322" s="116"/>
      <c r="D322" s="86"/>
      <c r="E322" s="83" t="s">
        <v>110</v>
      </c>
      <c r="F322" s="83" t="s">
        <v>109</v>
      </c>
      <c r="G322" s="85">
        <v>0</v>
      </c>
      <c r="H322" s="85">
        <v>0</v>
      </c>
      <c r="I322" s="85">
        <v>0</v>
      </c>
      <c r="J322" s="79">
        <v>0</v>
      </c>
    </row>
    <row r="323" spans="1:10" ht="25.5">
      <c r="A323" s="114"/>
      <c r="B323" s="115"/>
      <c r="C323" s="116"/>
      <c r="D323" s="76">
        <v>324</v>
      </c>
      <c r="E323" s="80"/>
      <c r="F323" s="80" t="s">
        <v>108</v>
      </c>
      <c r="G323" s="82">
        <f>G324</f>
        <v>0</v>
      </c>
      <c r="H323" s="82">
        <f>H324</f>
        <v>0</v>
      </c>
      <c r="I323" s="82">
        <f>I324</f>
        <v>0</v>
      </c>
      <c r="J323" s="79">
        <v>0</v>
      </c>
    </row>
    <row r="324" spans="1:10" ht="25.5">
      <c r="A324" s="114"/>
      <c r="B324" s="115"/>
      <c r="C324" s="116"/>
      <c r="D324" s="76"/>
      <c r="E324" s="83">
        <v>3241</v>
      </c>
      <c r="F324" s="83" t="s">
        <v>108</v>
      </c>
      <c r="G324" s="85">
        <v>0</v>
      </c>
      <c r="H324" s="85">
        <v>0</v>
      </c>
      <c r="I324" s="85">
        <v>0</v>
      </c>
      <c r="J324" s="79">
        <v>0</v>
      </c>
    </row>
    <row r="325" spans="1:10">
      <c r="A325" s="114"/>
      <c r="B325" s="115"/>
      <c r="C325" s="116"/>
      <c r="D325" s="80" t="s">
        <v>107</v>
      </c>
      <c r="E325" s="76"/>
      <c r="F325" s="80" t="s">
        <v>95</v>
      </c>
      <c r="G325" s="82">
        <f>SUM(G326:G332)</f>
        <v>0</v>
      </c>
      <c r="H325" s="82">
        <f>SUM(H326:H332)</f>
        <v>0</v>
      </c>
      <c r="I325" s="82">
        <f>SUM(I326:I332)</f>
        <v>0</v>
      </c>
      <c r="J325" s="79">
        <v>0</v>
      </c>
    </row>
    <row r="326" spans="1:10" ht="25.5">
      <c r="A326" s="114"/>
      <c r="B326" s="115"/>
      <c r="C326" s="116"/>
      <c r="D326" s="86"/>
      <c r="E326" s="83" t="s">
        <v>106</v>
      </c>
      <c r="F326" s="83" t="s">
        <v>105</v>
      </c>
      <c r="G326" s="85">
        <v>0</v>
      </c>
      <c r="H326" s="85">
        <v>0</v>
      </c>
      <c r="I326" s="85">
        <v>0</v>
      </c>
      <c r="J326" s="79">
        <v>0</v>
      </c>
    </row>
    <row r="327" spans="1:10">
      <c r="A327" s="114"/>
      <c r="B327" s="115"/>
      <c r="C327" s="116"/>
      <c r="D327" s="30"/>
      <c r="E327" s="83" t="s">
        <v>104</v>
      </c>
      <c r="F327" s="83" t="s">
        <v>103</v>
      </c>
      <c r="G327" s="85">
        <v>0</v>
      </c>
      <c r="H327" s="85">
        <v>0</v>
      </c>
      <c r="I327" s="85">
        <v>0</v>
      </c>
      <c r="J327" s="79">
        <v>0</v>
      </c>
    </row>
    <row r="328" spans="1:10">
      <c r="A328" s="114"/>
      <c r="B328" s="115"/>
      <c r="C328" s="116"/>
      <c r="D328" s="86"/>
      <c r="E328" s="83" t="s">
        <v>102</v>
      </c>
      <c r="F328" s="83" t="s">
        <v>101</v>
      </c>
      <c r="G328" s="85">
        <v>0</v>
      </c>
      <c r="H328" s="85">
        <v>0</v>
      </c>
      <c r="I328" s="85">
        <v>0</v>
      </c>
      <c r="J328" s="79">
        <v>0</v>
      </c>
    </row>
    <row r="329" spans="1:10">
      <c r="A329" s="114"/>
      <c r="B329" s="115"/>
      <c r="C329" s="116"/>
      <c r="D329" s="86"/>
      <c r="E329" s="83" t="s">
        <v>100</v>
      </c>
      <c r="F329" s="83" t="s">
        <v>99</v>
      </c>
      <c r="G329" s="85">
        <v>0</v>
      </c>
      <c r="H329" s="85">
        <v>0</v>
      </c>
      <c r="I329" s="85">
        <v>0</v>
      </c>
      <c r="J329" s="79">
        <v>0</v>
      </c>
    </row>
    <row r="330" spans="1:10">
      <c r="A330" s="114"/>
      <c r="B330" s="115"/>
      <c r="C330" s="116"/>
      <c r="D330" s="86"/>
      <c r="E330" s="83">
        <v>3295</v>
      </c>
      <c r="F330" s="83" t="s">
        <v>98</v>
      </c>
      <c r="G330" s="85">
        <v>0</v>
      </c>
      <c r="H330" s="85">
        <v>0</v>
      </c>
      <c r="I330" s="85">
        <v>0</v>
      </c>
      <c r="J330" s="79">
        <v>0</v>
      </c>
    </row>
    <row r="331" spans="1:10">
      <c r="A331" s="114"/>
      <c r="B331" s="115"/>
      <c r="C331" s="116"/>
      <c r="D331" s="86"/>
      <c r="E331" s="83">
        <v>3296</v>
      </c>
      <c r="F331" s="83" t="s">
        <v>97</v>
      </c>
      <c r="G331" s="85">
        <v>0</v>
      </c>
      <c r="H331" s="85">
        <v>0</v>
      </c>
      <c r="I331" s="85">
        <v>0</v>
      </c>
      <c r="J331" s="79">
        <v>0</v>
      </c>
    </row>
    <row r="332" spans="1:10">
      <c r="A332" s="114"/>
      <c r="B332" s="115"/>
      <c r="C332" s="116"/>
      <c r="D332" s="86"/>
      <c r="E332" s="83" t="s">
        <v>96</v>
      </c>
      <c r="F332" s="83" t="s">
        <v>95</v>
      </c>
      <c r="G332" s="85">
        <v>0</v>
      </c>
      <c r="H332" s="85">
        <v>0</v>
      </c>
      <c r="I332" s="85">
        <v>0</v>
      </c>
      <c r="J332" s="79">
        <v>0</v>
      </c>
    </row>
    <row r="333" spans="1:10">
      <c r="A333" s="114"/>
      <c r="B333" s="115"/>
      <c r="C333" s="116"/>
      <c r="D333" s="76">
        <v>34</v>
      </c>
      <c r="E333" s="76"/>
      <c r="F333" s="80" t="s">
        <v>94</v>
      </c>
      <c r="G333" s="82">
        <f>G334+G337</f>
        <v>0</v>
      </c>
      <c r="H333" s="82">
        <f>H334+H337</f>
        <v>0</v>
      </c>
      <c r="I333" s="82">
        <f>I334+I337</f>
        <v>0</v>
      </c>
      <c r="J333" s="79">
        <v>0</v>
      </c>
    </row>
    <row r="334" spans="1:10">
      <c r="A334" s="114"/>
      <c r="B334" s="115"/>
      <c r="C334" s="116"/>
      <c r="D334" s="80" t="s">
        <v>92</v>
      </c>
      <c r="E334" s="76"/>
      <c r="F334" s="80" t="s">
        <v>93</v>
      </c>
      <c r="G334" s="82">
        <f>G335+G336</f>
        <v>0</v>
      </c>
      <c r="H334" s="82">
        <f>H335+H336</f>
        <v>0</v>
      </c>
      <c r="I334" s="82">
        <f>I335+I336</f>
        <v>0</v>
      </c>
      <c r="J334" s="79">
        <v>0</v>
      </c>
    </row>
    <row r="335" spans="1:10" ht="38.25">
      <c r="A335" s="114"/>
      <c r="B335" s="115"/>
      <c r="C335" s="116"/>
      <c r="D335" s="30"/>
      <c r="E335" s="83" t="s">
        <v>91</v>
      </c>
      <c r="F335" s="83" t="s">
        <v>90</v>
      </c>
      <c r="G335" s="85">
        <v>0</v>
      </c>
      <c r="H335" s="85">
        <v>0</v>
      </c>
      <c r="I335" s="85">
        <v>0</v>
      </c>
      <c r="J335" s="79">
        <v>0</v>
      </c>
    </row>
    <row r="336" spans="1:10" ht="25.5">
      <c r="A336" s="114"/>
      <c r="B336" s="115"/>
      <c r="C336" s="116"/>
      <c r="D336" s="30"/>
      <c r="E336" s="83">
        <v>3425</v>
      </c>
      <c r="F336" s="83" t="s">
        <v>89</v>
      </c>
      <c r="G336" s="85">
        <v>0</v>
      </c>
      <c r="H336" s="85">
        <v>0</v>
      </c>
      <c r="I336" s="85">
        <v>0</v>
      </c>
      <c r="J336" s="79">
        <v>0</v>
      </c>
    </row>
    <row r="337" spans="1:10">
      <c r="A337" s="114"/>
      <c r="B337" s="115"/>
      <c r="C337" s="116"/>
      <c r="D337" s="80" t="s">
        <v>85</v>
      </c>
      <c r="E337" s="76"/>
      <c r="F337" s="80" t="s">
        <v>88</v>
      </c>
      <c r="G337" s="82">
        <f>SUM(G338:G341)</f>
        <v>0</v>
      </c>
      <c r="H337" s="82">
        <f>SUM(H338:H341)</f>
        <v>0</v>
      </c>
      <c r="I337" s="82">
        <f>SUM(I338:I341)</f>
        <v>0</v>
      </c>
      <c r="J337" s="79">
        <v>0</v>
      </c>
    </row>
    <row r="338" spans="1:10" ht="25.5">
      <c r="A338" s="114"/>
      <c r="B338" s="115"/>
      <c r="C338" s="116"/>
      <c r="D338" s="86"/>
      <c r="E338" s="83" t="s">
        <v>87</v>
      </c>
      <c r="F338" s="83" t="s">
        <v>86</v>
      </c>
      <c r="G338" s="85">
        <v>0</v>
      </c>
      <c r="H338" s="85">
        <v>0</v>
      </c>
      <c r="I338" s="85">
        <v>0</v>
      </c>
      <c r="J338" s="79">
        <v>0</v>
      </c>
    </row>
    <row r="339" spans="1:10" ht="25.5">
      <c r="A339" s="114"/>
      <c r="B339" s="115"/>
      <c r="C339" s="116"/>
      <c r="D339" s="30"/>
      <c r="E339" s="83">
        <v>3432</v>
      </c>
      <c r="F339" s="83" t="s">
        <v>84</v>
      </c>
      <c r="G339" s="85">
        <v>0</v>
      </c>
      <c r="H339" s="85">
        <v>0</v>
      </c>
      <c r="I339" s="85">
        <v>0</v>
      </c>
      <c r="J339" s="79">
        <v>0</v>
      </c>
    </row>
    <row r="340" spans="1:10">
      <c r="A340" s="114"/>
      <c r="B340" s="115"/>
      <c r="C340" s="116"/>
      <c r="D340" s="86"/>
      <c r="E340" s="83" t="s">
        <v>83</v>
      </c>
      <c r="F340" s="83" t="s">
        <v>82</v>
      </c>
      <c r="G340" s="85">
        <v>0</v>
      </c>
      <c r="H340" s="85">
        <v>0</v>
      </c>
      <c r="I340" s="85">
        <v>0</v>
      </c>
      <c r="J340" s="79">
        <v>0</v>
      </c>
    </row>
    <row r="341" spans="1:10">
      <c r="A341" s="114"/>
      <c r="B341" s="115"/>
      <c r="C341" s="116"/>
      <c r="D341" s="86"/>
      <c r="E341" s="83" t="s">
        <v>81</v>
      </c>
      <c r="F341" s="83" t="s">
        <v>80</v>
      </c>
      <c r="G341" s="85">
        <v>0</v>
      </c>
      <c r="H341" s="85">
        <v>0</v>
      </c>
      <c r="I341" s="85">
        <v>0</v>
      </c>
      <c r="J341" s="79">
        <v>0</v>
      </c>
    </row>
    <row r="342" spans="1:10" ht="25.5">
      <c r="A342" s="114"/>
      <c r="B342" s="115"/>
      <c r="C342" s="116"/>
      <c r="D342" s="76">
        <v>36</v>
      </c>
      <c r="E342" s="80"/>
      <c r="F342" s="80" t="s">
        <v>79</v>
      </c>
      <c r="G342" s="82">
        <f t="shared" ref="G342:G343" si="17">G343</f>
        <v>0</v>
      </c>
      <c r="H342" s="82">
        <f>H343</f>
        <v>0</v>
      </c>
      <c r="I342" s="82">
        <f>I343</f>
        <v>0</v>
      </c>
      <c r="J342" s="79">
        <v>0</v>
      </c>
    </row>
    <row r="343" spans="1:10">
      <c r="A343" s="114"/>
      <c r="B343" s="115"/>
      <c r="C343" s="116"/>
      <c r="D343" s="76">
        <v>363</v>
      </c>
      <c r="E343" s="80"/>
      <c r="F343" s="80" t="s">
        <v>78</v>
      </c>
      <c r="G343" s="82">
        <f t="shared" si="17"/>
        <v>0</v>
      </c>
      <c r="H343" s="82">
        <f>H344</f>
        <v>0</v>
      </c>
      <c r="I343" s="82">
        <f>I344</f>
        <v>0</v>
      </c>
      <c r="J343" s="79">
        <v>0</v>
      </c>
    </row>
    <row r="344" spans="1:10" ht="25.5">
      <c r="A344" s="114"/>
      <c r="B344" s="115"/>
      <c r="C344" s="116"/>
      <c r="D344" s="30"/>
      <c r="E344" s="83">
        <v>3631</v>
      </c>
      <c r="F344" s="83" t="s">
        <v>77</v>
      </c>
      <c r="G344" s="85">
        <v>0</v>
      </c>
      <c r="H344" s="85">
        <v>0</v>
      </c>
      <c r="I344" s="85">
        <v>0</v>
      </c>
      <c r="J344" s="79">
        <v>0</v>
      </c>
    </row>
    <row r="345" spans="1:10">
      <c r="A345" s="114"/>
      <c r="B345" s="115"/>
      <c r="C345" s="116"/>
      <c r="D345" s="76">
        <v>37</v>
      </c>
      <c r="E345" s="76"/>
      <c r="F345" s="80" t="s">
        <v>74</v>
      </c>
      <c r="G345" s="82">
        <f>G346</f>
        <v>0</v>
      </c>
      <c r="H345" s="82">
        <f>H346</f>
        <v>0</v>
      </c>
      <c r="I345" s="82">
        <f>I346</f>
        <v>0</v>
      </c>
      <c r="J345" s="79">
        <v>0</v>
      </c>
    </row>
    <row r="346" spans="1:10">
      <c r="A346" s="114"/>
      <c r="B346" s="115"/>
      <c r="C346" s="116"/>
      <c r="D346" s="76">
        <v>371</v>
      </c>
      <c r="E346" s="76"/>
      <c r="F346" s="80" t="s">
        <v>73</v>
      </c>
      <c r="G346" s="82">
        <f>G347+G348</f>
        <v>0</v>
      </c>
      <c r="H346" s="82">
        <f>H347+H348</f>
        <v>0</v>
      </c>
      <c r="I346" s="82">
        <f>I347+I348</f>
        <v>0</v>
      </c>
      <c r="J346" s="79">
        <v>0</v>
      </c>
    </row>
    <row r="347" spans="1:10" ht="25.5">
      <c r="A347" s="114"/>
      <c r="B347" s="115"/>
      <c r="C347" s="116"/>
      <c r="D347" s="30"/>
      <c r="E347" s="83">
        <v>3721</v>
      </c>
      <c r="F347" s="83" t="s">
        <v>72</v>
      </c>
      <c r="G347" s="85">
        <v>0</v>
      </c>
      <c r="H347" s="85">
        <v>0</v>
      </c>
      <c r="I347" s="85">
        <v>0</v>
      </c>
      <c r="J347" s="79">
        <v>0</v>
      </c>
    </row>
    <row r="348" spans="1:10">
      <c r="A348" s="114"/>
      <c r="B348" s="115"/>
      <c r="C348" s="116"/>
      <c r="D348" s="80"/>
      <c r="E348" s="83">
        <v>3722</v>
      </c>
      <c r="F348" s="83" t="s">
        <v>71</v>
      </c>
      <c r="G348" s="85">
        <v>0</v>
      </c>
      <c r="H348" s="85">
        <v>0</v>
      </c>
      <c r="I348" s="85">
        <v>0</v>
      </c>
      <c r="J348" s="79">
        <v>0</v>
      </c>
    </row>
    <row r="349" spans="1:10" ht="25.5">
      <c r="A349" s="114"/>
      <c r="B349" s="115"/>
      <c r="C349" s="116"/>
      <c r="D349" s="76">
        <v>4</v>
      </c>
      <c r="E349" s="76"/>
      <c r="F349" s="88" t="s">
        <v>70</v>
      </c>
      <c r="G349" s="82">
        <f>G350+G358</f>
        <v>0</v>
      </c>
      <c r="H349" s="82">
        <f>H350+H358</f>
        <v>0</v>
      </c>
      <c r="I349" s="82">
        <f>I350+I358</f>
        <v>0</v>
      </c>
      <c r="J349" s="79">
        <v>0</v>
      </c>
    </row>
    <row r="350" spans="1:10" ht="25.5">
      <c r="A350" s="114"/>
      <c r="B350" s="115"/>
      <c r="C350" s="116"/>
      <c r="D350" s="76">
        <v>42</v>
      </c>
      <c r="E350" s="76"/>
      <c r="F350" s="88" t="s">
        <v>69</v>
      </c>
      <c r="G350" s="82">
        <f>G351+G356</f>
        <v>0</v>
      </c>
      <c r="H350" s="82">
        <f>H351+H356</f>
        <v>0</v>
      </c>
      <c r="I350" s="82">
        <f>I351+I356</f>
        <v>0</v>
      </c>
      <c r="J350" s="79">
        <v>0</v>
      </c>
    </row>
    <row r="351" spans="1:10">
      <c r="A351" s="114"/>
      <c r="B351" s="115"/>
      <c r="C351" s="116"/>
      <c r="D351" s="88" t="s">
        <v>177</v>
      </c>
      <c r="E351" s="76"/>
      <c r="F351" s="88" t="s">
        <v>68</v>
      </c>
      <c r="G351" s="82">
        <f>G352+G353+G354+G355</f>
        <v>0</v>
      </c>
      <c r="H351" s="82">
        <f>H352+H353+H354+H355</f>
        <v>0</v>
      </c>
      <c r="I351" s="82">
        <f>I352+I353+I354+I355</f>
        <v>0</v>
      </c>
      <c r="J351" s="79">
        <v>0</v>
      </c>
    </row>
    <row r="352" spans="1:10">
      <c r="A352" s="114"/>
      <c r="B352" s="115"/>
      <c r="C352" s="116"/>
      <c r="D352" s="30"/>
      <c r="E352" s="90" t="s">
        <v>67</v>
      </c>
      <c r="F352" s="90" t="s">
        <v>66</v>
      </c>
      <c r="G352" s="85">
        <v>0</v>
      </c>
      <c r="H352" s="85">
        <v>0</v>
      </c>
      <c r="I352" s="85">
        <v>0</v>
      </c>
      <c r="J352" s="79">
        <v>0</v>
      </c>
    </row>
    <row r="353" spans="1:10">
      <c r="A353" s="114"/>
      <c r="B353" s="115"/>
      <c r="C353" s="116"/>
      <c r="D353" s="30"/>
      <c r="E353" s="90" t="s">
        <v>65</v>
      </c>
      <c r="F353" s="90" t="s">
        <v>64</v>
      </c>
      <c r="G353" s="85">
        <v>0</v>
      </c>
      <c r="H353" s="85">
        <v>0</v>
      </c>
      <c r="I353" s="85">
        <v>0</v>
      </c>
      <c r="J353" s="79">
        <v>0</v>
      </c>
    </row>
    <row r="354" spans="1:10">
      <c r="A354" s="114"/>
      <c r="B354" s="115"/>
      <c r="C354" s="116"/>
      <c r="D354" s="86"/>
      <c r="E354" s="90">
        <v>4223</v>
      </c>
      <c r="F354" s="90" t="s">
        <v>63</v>
      </c>
      <c r="G354" s="85">
        <v>0</v>
      </c>
      <c r="H354" s="85">
        <v>0</v>
      </c>
      <c r="I354" s="85">
        <v>0</v>
      </c>
      <c r="J354" s="79">
        <v>0</v>
      </c>
    </row>
    <row r="355" spans="1:10">
      <c r="A355" s="114"/>
      <c r="B355" s="115"/>
      <c r="C355" s="116"/>
      <c r="D355" s="86"/>
      <c r="E355" s="90">
        <v>4225</v>
      </c>
      <c r="F355" s="90" t="s">
        <v>62</v>
      </c>
      <c r="G355" s="85">
        <v>0</v>
      </c>
      <c r="H355" s="85">
        <v>0</v>
      </c>
      <c r="I355" s="85">
        <v>0</v>
      </c>
      <c r="J355" s="79">
        <v>0</v>
      </c>
    </row>
    <row r="356" spans="1:10">
      <c r="A356" s="114"/>
      <c r="B356" s="115"/>
      <c r="C356" s="116"/>
      <c r="D356" s="88">
        <v>426</v>
      </c>
      <c r="E356" s="76"/>
      <c r="F356" s="88" t="s">
        <v>61</v>
      </c>
      <c r="G356" s="82">
        <f>G357</f>
        <v>0</v>
      </c>
      <c r="H356" s="82">
        <f>H357</f>
        <v>0</v>
      </c>
      <c r="I356" s="82">
        <f>I357</f>
        <v>0</v>
      </c>
      <c r="J356" s="79">
        <v>0</v>
      </c>
    </row>
    <row r="357" spans="1:10">
      <c r="A357" s="114"/>
      <c r="B357" s="115"/>
      <c r="C357" s="116"/>
      <c r="D357" s="86"/>
      <c r="E357" s="90">
        <v>4262</v>
      </c>
      <c r="F357" s="90" t="s">
        <v>60</v>
      </c>
      <c r="G357" s="85">
        <v>0</v>
      </c>
      <c r="H357" s="85">
        <v>0</v>
      </c>
      <c r="I357" s="85">
        <v>0</v>
      </c>
      <c r="J357" s="79">
        <v>0</v>
      </c>
    </row>
    <row r="358" spans="1:10" ht="25.5">
      <c r="A358" s="114"/>
      <c r="B358" s="115"/>
      <c r="C358" s="116"/>
      <c r="D358" s="76">
        <v>45</v>
      </c>
      <c r="E358" s="92"/>
      <c r="F358" s="93" t="s">
        <v>59</v>
      </c>
      <c r="G358" s="82">
        <f>G359+G361</f>
        <v>0</v>
      </c>
      <c r="H358" s="82">
        <f>H359+H361</f>
        <v>0</v>
      </c>
      <c r="I358" s="82">
        <f>I359+I361</f>
        <v>0</v>
      </c>
      <c r="J358" s="79">
        <v>0</v>
      </c>
    </row>
    <row r="359" spans="1:10" ht="25.5">
      <c r="A359" s="114"/>
      <c r="B359" s="115"/>
      <c r="C359" s="116"/>
      <c r="D359" s="76">
        <v>451</v>
      </c>
      <c r="E359" s="92"/>
      <c r="F359" s="93" t="s">
        <v>58</v>
      </c>
      <c r="G359" s="82">
        <f>G360</f>
        <v>0</v>
      </c>
      <c r="H359" s="82">
        <f>H360</f>
        <v>0</v>
      </c>
      <c r="I359" s="82">
        <f>I360</f>
        <v>0</v>
      </c>
      <c r="J359" s="79">
        <v>0</v>
      </c>
    </row>
    <row r="360" spans="1:10" ht="25.5">
      <c r="A360" s="114"/>
      <c r="B360" s="115"/>
      <c r="C360" s="116"/>
      <c r="D360" s="30"/>
      <c r="E360" s="95">
        <v>4511</v>
      </c>
      <c r="F360" s="96" t="s">
        <v>58</v>
      </c>
      <c r="G360" s="85">
        <v>0</v>
      </c>
      <c r="H360" s="85">
        <v>0</v>
      </c>
      <c r="I360" s="85">
        <v>0</v>
      </c>
      <c r="J360" s="79">
        <v>0</v>
      </c>
    </row>
    <row r="361" spans="1:10" ht="25.5">
      <c r="A361" s="114"/>
      <c r="B361" s="115"/>
      <c r="C361" s="116"/>
      <c r="D361" s="87">
        <v>454</v>
      </c>
      <c r="E361" s="92"/>
      <c r="F361" s="93" t="s">
        <v>57</v>
      </c>
      <c r="G361" s="82">
        <f>G362</f>
        <v>0</v>
      </c>
      <c r="H361" s="82">
        <f>H362</f>
        <v>0</v>
      </c>
      <c r="I361" s="82">
        <f>I362</f>
        <v>0</v>
      </c>
      <c r="J361" s="79">
        <v>0</v>
      </c>
    </row>
    <row r="362" spans="1:10" ht="25.5">
      <c r="A362" s="114"/>
      <c r="B362" s="115"/>
      <c r="C362" s="116"/>
      <c r="D362" s="95"/>
      <c r="E362" s="95">
        <v>4541</v>
      </c>
      <c r="F362" s="96" t="s">
        <v>57</v>
      </c>
      <c r="G362" s="85">
        <v>0</v>
      </c>
      <c r="H362" s="85">
        <v>0</v>
      </c>
      <c r="I362" s="85">
        <v>0</v>
      </c>
      <c r="J362" s="79">
        <v>0</v>
      </c>
    </row>
  </sheetData>
  <mergeCells count="69">
    <mergeCell ref="I190:I193"/>
    <mergeCell ref="J190:J193"/>
    <mergeCell ref="A193:B193"/>
    <mergeCell ref="C190:C193"/>
    <mergeCell ref="D190:D193"/>
    <mergeCell ref="E190:E193"/>
    <mergeCell ref="F190:F193"/>
    <mergeCell ref="G190:G193"/>
    <mergeCell ref="H190:H193"/>
    <mergeCell ref="H93:H96"/>
    <mergeCell ref="I93:I96"/>
    <mergeCell ref="J93:J96"/>
    <mergeCell ref="A96:B96"/>
    <mergeCell ref="C93:C96"/>
    <mergeCell ref="D93:D96"/>
    <mergeCell ref="E93:E96"/>
    <mergeCell ref="F93:F96"/>
    <mergeCell ref="G93:G96"/>
    <mergeCell ref="H72:H75"/>
    <mergeCell ref="I72:I75"/>
    <mergeCell ref="J72:J75"/>
    <mergeCell ref="A75:B75"/>
    <mergeCell ref="C72:C75"/>
    <mergeCell ref="D72:D75"/>
    <mergeCell ref="E72:E75"/>
    <mergeCell ref="F72:F75"/>
    <mergeCell ref="G72:G75"/>
    <mergeCell ref="J211:J214"/>
    <mergeCell ref="C287:C290"/>
    <mergeCell ref="D287:D290"/>
    <mergeCell ref="E287:E290"/>
    <mergeCell ref="F287:F290"/>
    <mergeCell ref="G287:G290"/>
    <mergeCell ref="H287:H290"/>
    <mergeCell ref="I287:I290"/>
    <mergeCell ref="J287:J290"/>
    <mergeCell ref="G211:G214"/>
    <mergeCell ref="H114:H117"/>
    <mergeCell ref="I114:I117"/>
    <mergeCell ref="J114:J117"/>
    <mergeCell ref="A290:B290"/>
    <mergeCell ref="C10:C13"/>
    <mergeCell ref="D10:D13"/>
    <mergeCell ref="E10:E13"/>
    <mergeCell ref="F10:F13"/>
    <mergeCell ref="A214:B214"/>
    <mergeCell ref="C211:C214"/>
    <mergeCell ref="D211:D214"/>
    <mergeCell ref="E211:E214"/>
    <mergeCell ref="F211:F214"/>
    <mergeCell ref="A117:B117"/>
    <mergeCell ref="H211:H214"/>
    <mergeCell ref="I211:I214"/>
    <mergeCell ref="C114:C117"/>
    <mergeCell ref="D114:D117"/>
    <mergeCell ref="E114:E117"/>
    <mergeCell ref="F114:F117"/>
    <mergeCell ref="G114:G117"/>
    <mergeCell ref="A8:F8"/>
    <mergeCell ref="A13:B13"/>
    <mergeCell ref="D1:L1"/>
    <mergeCell ref="C3:J3"/>
    <mergeCell ref="C4:H4"/>
    <mergeCell ref="B2:L2"/>
    <mergeCell ref="A7:B7"/>
    <mergeCell ref="G10:G13"/>
    <mergeCell ref="H10:H13"/>
    <mergeCell ref="I10:I13"/>
    <mergeCell ref="J10:J13"/>
  </mergeCells>
  <phoneticPr fontId="45" type="noConversion"/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7</vt:i4>
      </vt:variant>
      <vt:variant>
        <vt:lpstr>Imenovani rasponi</vt:lpstr>
      </vt:variant>
      <vt:variant>
        <vt:i4>1</vt:i4>
      </vt:variant>
    </vt:vector>
  </HeadingPairs>
  <TitlesOfParts>
    <vt:vector size="8" baseType="lpstr">
      <vt:lpstr>SAŽETAK</vt:lpstr>
      <vt:lpstr>Prihodi-rashodi ekonom.klasif.</vt:lpstr>
      <vt:lpstr>Prihodi-rashodi prema IF</vt:lpstr>
      <vt:lpstr>Rashodi prema funkcijskoj k </vt:lpstr>
      <vt:lpstr>Račun financiranja</vt:lpstr>
      <vt:lpstr>Račun fin prema izvorima f</vt:lpstr>
      <vt:lpstr>Posebni dio</vt:lpstr>
      <vt:lpstr>SAŽETAK!Podrucje_ispisa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Elena Goričan</cp:lastModifiedBy>
  <cp:lastPrinted>2026-01-28T10:40:19Z</cp:lastPrinted>
  <dcterms:created xsi:type="dcterms:W3CDTF">2022-08-12T12:51:27Z</dcterms:created>
  <dcterms:modified xsi:type="dcterms:W3CDTF">2026-01-28T10:40:45Z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Prilog Format izgleda izvršenja financijskog plana proračunskog korisnika (1).xlsx</vt:lpwstr>
  </property>
</Properties>
</file>