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564-w10-003\e\Kopija dokumenata\My Documents\Periodični 1-6-2025\Izvršenje\"/>
    </mc:Choice>
  </mc:AlternateContent>
  <xr:revisionPtr revIDLastSave="0" documentId="13_ncr:1_{D47EC3E1-57C5-4D4F-8675-DEE16FB0E32E}" xr6:coauthVersionLast="47" xr6:coauthVersionMax="47" xr10:uidLastSave="{00000000-0000-0000-0000-000000000000}"/>
  <bookViews>
    <workbookView xWindow="1020" yWindow="210" windowWidth="27000" windowHeight="14805" tabRatio="695" firstSheet="1" activeTab="2" xr2:uid="{00000000-000D-0000-FFFF-FFFF00000000}"/>
  </bookViews>
  <sheets>
    <sheet name="SAŽETAK" sheetId="1" r:id="rId1"/>
    <sheet name="Prihodi-rashodi ekonom.klasif." sheetId="11" r:id="rId2"/>
    <sheet name="Prihodi-rashodi prema IF" sheetId="5" r:id="rId3"/>
    <sheet name="Rashodi prema funkcijskoj k " sheetId="8" r:id="rId4"/>
    <sheet name="Račun financiranja" sheetId="6" r:id="rId5"/>
    <sheet name="Račun fin prema izvorima f" sheetId="10" r:id="rId6"/>
    <sheet name="Posebni dio" sheetId="13" r:id="rId7"/>
  </sheets>
  <externalReferences>
    <externalReference r:id="rId8"/>
  </externalReferences>
  <definedNames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3" l="1"/>
  <c r="E90" i="11"/>
  <c r="F90" i="11"/>
  <c r="D80" i="11"/>
  <c r="D99" i="11"/>
  <c r="D11" i="11"/>
  <c r="D10" i="11" s="1"/>
  <c r="K26" i="1"/>
  <c r="K14" i="1"/>
  <c r="I148" i="13"/>
  <c r="H19" i="5"/>
  <c r="H21" i="5"/>
  <c r="H23" i="5"/>
  <c r="H25" i="5"/>
  <c r="H8" i="5"/>
  <c r="H10" i="5"/>
  <c r="H12" i="5"/>
  <c r="G8" i="5"/>
  <c r="G10" i="5"/>
  <c r="G12" i="5"/>
  <c r="G19" i="5"/>
  <c r="G21" i="5"/>
  <c r="G23" i="5"/>
  <c r="G25" i="5"/>
  <c r="F18" i="5"/>
  <c r="I88" i="11"/>
  <c r="H88" i="11"/>
  <c r="H87" i="11"/>
  <c r="G11" i="11"/>
  <c r="G10" i="11" s="1"/>
  <c r="F11" i="11"/>
  <c r="F10" i="11" s="1"/>
  <c r="E11" i="11"/>
  <c r="E10" i="11" s="1"/>
  <c r="H13" i="11"/>
  <c r="J12" i="1"/>
  <c r="J15" i="1"/>
  <c r="E7" i="8"/>
  <c r="D8" i="8"/>
  <c r="D7" i="8" s="1"/>
  <c r="E8" i="8"/>
  <c r="F8" i="8"/>
  <c r="F7" i="8" s="1"/>
  <c r="H12" i="1"/>
  <c r="I12" i="1"/>
  <c r="H15" i="1"/>
  <c r="I15" i="1"/>
  <c r="D20" i="5"/>
  <c r="E20" i="5"/>
  <c r="F20" i="5"/>
  <c r="H20" i="5" s="1"/>
  <c r="C20" i="5"/>
  <c r="D24" i="5"/>
  <c r="E24" i="5"/>
  <c r="F24" i="5"/>
  <c r="H24" i="5" s="1"/>
  <c r="D22" i="5"/>
  <c r="E22" i="5"/>
  <c r="F22" i="5"/>
  <c r="G22" i="5" s="1"/>
  <c r="D18" i="5"/>
  <c r="E18" i="5"/>
  <c r="D13" i="5"/>
  <c r="E13" i="5"/>
  <c r="F13" i="5"/>
  <c r="D11" i="5"/>
  <c r="E11" i="5"/>
  <c r="F11" i="5"/>
  <c r="D9" i="5"/>
  <c r="E9" i="5"/>
  <c r="F9" i="5"/>
  <c r="D7" i="5"/>
  <c r="E7" i="5"/>
  <c r="F7" i="5"/>
  <c r="C24" i="5"/>
  <c r="C22" i="5"/>
  <c r="C18" i="5"/>
  <c r="C13" i="5"/>
  <c r="C11" i="5"/>
  <c r="C9" i="5"/>
  <c r="C7" i="5"/>
  <c r="G9" i="5" l="1"/>
  <c r="H9" i="5"/>
  <c r="H11" i="5"/>
  <c r="G11" i="5"/>
  <c r="H18" i="5"/>
  <c r="G18" i="5"/>
  <c r="G7" i="5"/>
  <c r="H7" i="5"/>
  <c r="G24" i="5"/>
  <c r="H22" i="5"/>
  <c r="G20" i="5"/>
  <c r="F6" i="5"/>
  <c r="H11" i="11"/>
  <c r="E17" i="5"/>
  <c r="C17" i="5"/>
  <c r="F17" i="5"/>
  <c r="C6" i="5"/>
  <c r="E6" i="5"/>
  <c r="D17" i="5"/>
  <c r="D6" i="5"/>
  <c r="D86" i="11"/>
  <c r="D85" i="11" s="1"/>
  <c r="D83" i="11"/>
  <c r="D51" i="11"/>
  <c r="D44" i="11"/>
  <c r="D40" i="11"/>
  <c r="D34" i="11"/>
  <c r="D31" i="11"/>
  <c r="F15" i="11"/>
  <c r="F14" i="11" s="1"/>
  <c r="E15" i="11"/>
  <c r="E14" i="11" s="1"/>
  <c r="D15" i="11"/>
  <c r="D14" i="11" s="1"/>
  <c r="D22" i="11"/>
  <c r="D21" i="11" s="1"/>
  <c r="E22" i="11"/>
  <c r="E21" i="11" s="1"/>
  <c r="F22" i="11"/>
  <c r="F21" i="11" s="1"/>
  <c r="D18" i="11"/>
  <c r="D17" i="11" s="1"/>
  <c r="E18" i="11"/>
  <c r="E17" i="11" s="1"/>
  <c r="F18" i="11"/>
  <c r="F17" i="11" s="1"/>
  <c r="G15" i="1"/>
  <c r="G12" i="1"/>
  <c r="G312" i="13"/>
  <c r="G310" i="13"/>
  <c r="G307" i="13"/>
  <c r="G302" i="13"/>
  <c r="G301" i="13" s="1"/>
  <c r="G297" i="13"/>
  <c r="G296" i="13" s="1"/>
  <c r="G294" i="13"/>
  <c r="G293" i="13" s="1"/>
  <c r="G288" i="13"/>
  <c r="G285" i="13"/>
  <c r="G276" i="13"/>
  <c r="G274" i="13"/>
  <c r="G264" i="13"/>
  <c r="G257" i="13"/>
  <c r="G253" i="13"/>
  <c r="G249" i="13"/>
  <c r="G247" i="13"/>
  <c r="G244" i="13"/>
  <c r="G236" i="13"/>
  <c r="G234" i="13"/>
  <c r="G231" i="13"/>
  <c r="G226" i="13"/>
  <c r="G221" i="13"/>
  <c r="G220" i="13" s="1"/>
  <c r="G218" i="13"/>
  <c r="G217" i="13" s="1"/>
  <c r="G212" i="13"/>
  <c r="G209" i="13"/>
  <c r="G200" i="13"/>
  <c r="G198" i="13"/>
  <c r="G188" i="13"/>
  <c r="G181" i="13"/>
  <c r="G177" i="13"/>
  <c r="G173" i="13"/>
  <c r="G171" i="13"/>
  <c r="G168" i="13"/>
  <c r="G160" i="13"/>
  <c r="G158" i="13"/>
  <c r="G155" i="13"/>
  <c r="G150" i="13"/>
  <c r="G145" i="13"/>
  <c r="G144" i="13" s="1"/>
  <c r="G142" i="13"/>
  <c r="G141" i="13" s="1"/>
  <c r="G136" i="13"/>
  <c r="G133" i="13"/>
  <c r="G124" i="13"/>
  <c r="G122" i="13"/>
  <c r="G112" i="13"/>
  <c r="G105" i="13"/>
  <c r="G101" i="13"/>
  <c r="G97" i="13"/>
  <c r="G95" i="13"/>
  <c r="G92" i="13"/>
  <c r="G84" i="13"/>
  <c r="G82" i="13"/>
  <c r="G79" i="13"/>
  <c r="G74" i="13"/>
  <c r="G69" i="13"/>
  <c r="G68" i="13" s="1"/>
  <c r="G66" i="13"/>
  <c r="G65" i="13" s="1"/>
  <c r="G60" i="13"/>
  <c r="G57" i="13"/>
  <c r="G48" i="13"/>
  <c r="G46" i="13"/>
  <c r="G36" i="13"/>
  <c r="G29" i="13"/>
  <c r="G25" i="13"/>
  <c r="G21" i="13"/>
  <c r="G19" i="13"/>
  <c r="G16" i="13"/>
  <c r="H6" i="5" l="1"/>
  <c r="G6" i="5"/>
  <c r="H17" i="5"/>
  <c r="E9" i="11"/>
  <c r="G17" i="5"/>
  <c r="D9" i="11"/>
  <c r="F9" i="11"/>
  <c r="G73" i="13"/>
  <c r="G284" i="13"/>
  <c r="G252" i="13"/>
  <c r="G309" i="13"/>
  <c r="G81" i="13"/>
  <c r="G72" i="13" s="1"/>
  <c r="G208" i="13"/>
  <c r="G24" i="13"/>
  <c r="G157" i="13"/>
  <c r="G100" i="13"/>
  <c r="G132" i="13"/>
  <c r="G91" i="13"/>
  <c r="G176" i="13"/>
  <c r="G233" i="13"/>
  <c r="G15" i="13"/>
  <c r="G149" i="13"/>
  <c r="G243" i="13"/>
  <c r="G56" i="13"/>
  <c r="G167" i="13"/>
  <c r="G225" i="13"/>
  <c r="G300" i="13"/>
  <c r="G90" i="13" l="1"/>
  <c r="G242" i="13"/>
  <c r="G224" i="13"/>
  <c r="G148" i="13"/>
  <c r="G14" i="13"/>
  <c r="G166" i="13"/>
  <c r="G9" i="13" l="1"/>
  <c r="I312" i="13"/>
  <c r="H312" i="13"/>
  <c r="I310" i="13"/>
  <c r="H310" i="13"/>
  <c r="I307" i="13"/>
  <c r="H307" i="13"/>
  <c r="I302" i="13"/>
  <c r="H302" i="13"/>
  <c r="I297" i="13"/>
  <c r="I296" i="13" s="1"/>
  <c r="H297" i="13"/>
  <c r="H296" i="13" s="1"/>
  <c r="I294" i="13"/>
  <c r="I293" i="13" s="1"/>
  <c r="H294" i="13"/>
  <c r="H293" i="13" s="1"/>
  <c r="I288" i="13"/>
  <c r="H288" i="13"/>
  <c r="I285" i="13"/>
  <c r="H285" i="13"/>
  <c r="I276" i="13"/>
  <c r="H276" i="13"/>
  <c r="I274" i="13"/>
  <c r="H274" i="13"/>
  <c r="I264" i="13"/>
  <c r="H264" i="13"/>
  <c r="I257" i="13"/>
  <c r="H257" i="13"/>
  <c r="I253" i="13"/>
  <c r="H253" i="13"/>
  <c r="I249" i="13"/>
  <c r="H249" i="13"/>
  <c r="I247" i="13"/>
  <c r="H247" i="13"/>
  <c r="J245" i="13"/>
  <c r="I244" i="13"/>
  <c r="H244" i="13"/>
  <c r="I236" i="13"/>
  <c r="H236" i="13"/>
  <c r="I234" i="13"/>
  <c r="H234" i="13"/>
  <c r="I231" i="13"/>
  <c r="H231" i="13"/>
  <c r="I226" i="13"/>
  <c r="H226" i="13"/>
  <c r="I221" i="13"/>
  <c r="I220" i="13" s="1"/>
  <c r="H221" i="13"/>
  <c r="H220" i="13" s="1"/>
  <c r="I218" i="13"/>
  <c r="I217" i="13" s="1"/>
  <c r="H218" i="13"/>
  <c r="H217" i="13" s="1"/>
  <c r="I212" i="13"/>
  <c r="H212" i="13"/>
  <c r="I209" i="13"/>
  <c r="H209" i="13"/>
  <c r="I200" i="13"/>
  <c r="H200" i="13"/>
  <c r="I198" i="13"/>
  <c r="H198" i="13"/>
  <c r="I188" i="13"/>
  <c r="H188" i="13"/>
  <c r="J183" i="13"/>
  <c r="I181" i="13"/>
  <c r="H181" i="13"/>
  <c r="I177" i="13"/>
  <c r="H177" i="13"/>
  <c r="I173" i="13"/>
  <c r="H173" i="13"/>
  <c r="I171" i="13"/>
  <c r="H171" i="13"/>
  <c r="I168" i="13"/>
  <c r="H168" i="13"/>
  <c r="I160" i="13"/>
  <c r="H160" i="13"/>
  <c r="I158" i="13"/>
  <c r="H158" i="13"/>
  <c r="I155" i="13"/>
  <c r="H155" i="13"/>
  <c r="I150" i="13"/>
  <c r="H150" i="13"/>
  <c r="I145" i="13"/>
  <c r="I144" i="13" s="1"/>
  <c r="H145" i="13"/>
  <c r="H144" i="13" s="1"/>
  <c r="I142" i="13"/>
  <c r="I141" i="13" s="1"/>
  <c r="H142" i="13"/>
  <c r="H141" i="13" s="1"/>
  <c r="I136" i="13"/>
  <c r="H136" i="13"/>
  <c r="I133" i="13"/>
  <c r="H133" i="13"/>
  <c r="I124" i="13"/>
  <c r="H124" i="13"/>
  <c r="I122" i="13"/>
  <c r="H122" i="13"/>
  <c r="J114" i="13"/>
  <c r="I112" i="13"/>
  <c r="H112" i="13"/>
  <c r="J108" i="13"/>
  <c r="J107" i="13"/>
  <c r="I105" i="13"/>
  <c r="H105" i="13"/>
  <c r="I101" i="13"/>
  <c r="H101" i="13"/>
  <c r="I97" i="13"/>
  <c r="H97" i="13"/>
  <c r="I95" i="13"/>
  <c r="H95" i="13"/>
  <c r="I92" i="13"/>
  <c r="H92" i="13"/>
  <c r="I84" i="13"/>
  <c r="H84" i="13"/>
  <c r="I82" i="13"/>
  <c r="H82" i="13"/>
  <c r="I79" i="13"/>
  <c r="H79" i="13"/>
  <c r="I74" i="13"/>
  <c r="H74" i="13"/>
  <c r="J71" i="13"/>
  <c r="J70" i="13"/>
  <c r="I69" i="13"/>
  <c r="H69" i="13"/>
  <c r="H68" i="13" s="1"/>
  <c r="I66" i="13"/>
  <c r="I65" i="13" s="1"/>
  <c r="H66" i="13"/>
  <c r="H65" i="13" s="1"/>
  <c r="J64" i="13"/>
  <c r="J63" i="13"/>
  <c r="J61" i="13"/>
  <c r="I60" i="13"/>
  <c r="H60" i="13"/>
  <c r="I57" i="13"/>
  <c r="H57" i="13"/>
  <c r="I48" i="13"/>
  <c r="H48" i="13"/>
  <c r="I46" i="13"/>
  <c r="H46" i="13"/>
  <c r="J45" i="13"/>
  <c r="J44" i="13"/>
  <c r="J42" i="13"/>
  <c r="J40" i="13"/>
  <c r="J39" i="13"/>
  <c r="J38" i="13"/>
  <c r="J37" i="13"/>
  <c r="I36" i="13"/>
  <c r="H36" i="13"/>
  <c r="J35" i="13"/>
  <c r="J33" i="13"/>
  <c r="J32" i="13"/>
  <c r="J31" i="13"/>
  <c r="J30" i="13"/>
  <c r="I29" i="13"/>
  <c r="H29" i="13"/>
  <c r="J28" i="13"/>
  <c r="J27" i="13"/>
  <c r="J26" i="13"/>
  <c r="I25" i="13"/>
  <c r="H25" i="13"/>
  <c r="J22" i="13"/>
  <c r="I21" i="13"/>
  <c r="H21" i="13"/>
  <c r="J20" i="13"/>
  <c r="I19" i="13"/>
  <c r="H19" i="13"/>
  <c r="J18" i="13"/>
  <c r="J17" i="13"/>
  <c r="I16" i="13"/>
  <c r="H16" i="13"/>
  <c r="J19" i="13" l="1"/>
  <c r="J105" i="13"/>
  <c r="H15" i="13"/>
  <c r="J29" i="13"/>
  <c r="H73" i="13"/>
  <c r="H81" i="13"/>
  <c r="H91" i="13"/>
  <c r="H132" i="13"/>
  <c r="H149" i="13"/>
  <c r="J60" i="13"/>
  <c r="H233" i="13"/>
  <c r="I252" i="13"/>
  <c r="I301" i="13"/>
  <c r="I56" i="13"/>
  <c r="I132" i="13"/>
  <c r="I149" i="13"/>
  <c r="H225" i="13"/>
  <c r="H252" i="13"/>
  <c r="H284" i="13"/>
  <c r="I176" i="13"/>
  <c r="H24" i="13"/>
  <c r="I81" i="13"/>
  <c r="J244" i="13"/>
  <c r="H301" i="13"/>
  <c r="H309" i="13"/>
  <c r="H176" i="13"/>
  <c r="J48" i="13"/>
  <c r="I91" i="13"/>
  <c r="I167" i="13"/>
  <c r="H208" i="13"/>
  <c r="I233" i="13"/>
  <c r="J21" i="13"/>
  <c r="J36" i="13"/>
  <c r="H56" i="13"/>
  <c r="I284" i="13"/>
  <c r="J25" i="13"/>
  <c r="J181" i="13"/>
  <c r="J69" i="13"/>
  <c r="I73" i="13"/>
  <c r="H100" i="13"/>
  <c r="H157" i="13"/>
  <c r="I208" i="13"/>
  <c r="I225" i="13"/>
  <c r="I224" i="13" s="1"/>
  <c r="I309" i="13"/>
  <c r="J16" i="13"/>
  <c r="I100" i="13"/>
  <c r="I90" i="13" s="1"/>
  <c r="J112" i="13"/>
  <c r="I157" i="13"/>
  <c r="H167" i="13"/>
  <c r="H243" i="13"/>
  <c r="I68" i="13"/>
  <c r="J68" i="13" s="1"/>
  <c r="I15" i="13"/>
  <c r="I24" i="13"/>
  <c r="I243" i="13"/>
  <c r="H72" i="13" l="1"/>
  <c r="J100" i="13"/>
  <c r="H166" i="13"/>
  <c r="H148" i="13"/>
  <c r="J176" i="13"/>
  <c r="H242" i="13"/>
  <c r="I300" i="13"/>
  <c r="H90" i="13"/>
  <c r="J90" i="13" s="1"/>
  <c r="H300" i="13"/>
  <c r="H224" i="13"/>
  <c r="J24" i="13"/>
  <c r="H14" i="13"/>
  <c r="J56" i="13"/>
  <c r="I72" i="13"/>
  <c r="I166" i="13"/>
  <c r="J15" i="13"/>
  <c r="I14" i="13"/>
  <c r="J243" i="13"/>
  <c r="I242" i="13"/>
  <c r="I9" i="13" l="1"/>
  <c r="H9" i="13"/>
  <c r="J242" i="13"/>
  <c r="J166" i="13"/>
  <c r="J14" i="13"/>
  <c r="J9" i="13" l="1"/>
  <c r="H9" i="8"/>
  <c r="G9" i="8"/>
  <c r="C8" i="8"/>
  <c r="C7" i="8" s="1"/>
  <c r="C6" i="8" s="1"/>
  <c r="D6" i="8"/>
  <c r="H8" i="8"/>
  <c r="H7" i="8"/>
  <c r="E6" i="8"/>
  <c r="E101" i="11"/>
  <c r="E99" i="11"/>
  <c r="E96" i="11"/>
  <c r="E91" i="11"/>
  <c r="E86" i="11"/>
  <c r="E85" i="11" s="1"/>
  <c r="E83" i="11"/>
  <c r="E81" i="11"/>
  <c r="E80" i="11" s="1"/>
  <c r="E75" i="11"/>
  <c r="E72" i="11"/>
  <c r="E63" i="11"/>
  <c r="E61" i="11"/>
  <c r="E51" i="11"/>
  <c r="E44" i="11"/>
  <c r="E40" i="11"/>
  <c r="E36" i="11"/>
  <c r="E34" i="11"/>
  <c r="E31" i="11"/>
  <c r="G15" i="11"/>
  <c r="G14" i="11" s="1"/>
  <c r="H16" i="11"/>
  <c r="I16" i="11"/>
  <c r="G18" i="11"/>
  <c r="G17" i="11" s="1"/>
  <c r="H19" i="11"/>
  <c r="I19" i="11"/>
  <c r="H20" i="11"/>
  <c r="I20" i="11"/>
  <c r="G22" i="11"/>
  <c r="G21" i="11" s="1"/>
  <c r="H23" i="11"/>
  <c r="I23" i="11"/>
  <c r="I24" i="11"/>
  <c r="D25" i="11"/>
  <c r="F31" i="11"/>
  <c r="G31" i="11"/>
  <c r="H32" i="11"/>
  <c r="I32" i="11"/>
  <c r="H33" i="11"/>
  <c r="I33" i="11"/>
  <c r="F34" i="11"/>
  <c r="G34" i="11"/>
  <c r="H35" i="11"/>
  <c r="I35" i="11"/>
  <c r="F36" i="11"/>
  <c r="G36" i="11"/>
  <c r="H37" i="11"/>
  <c r="I37" i="11"/>
  <c r="D38" i="11"/>
  <c r="D36" i="11" s="1"/>
  <c r="D30" i="11" s="1"/>
  <c r="F40" i="11"/>
  <c r="G40" i="11"/>
  <c r="H41" i="11"/>
  <c r="I41" i="11"/>
  <c r="H42" i="11"/>
  <c r="I42" i="11"/>
  <c r="H43" i="11"/>
  <c r="I43" i="11"/>
  <c r="F44" i="11"/>
  <c r="G44" i="11"/>
  <c r="H45" i="11"/>
  <c r="I45" i="11"/>
  <c r="H46" i="11"/>
  <c r="I46" i="11"/>
  <c r="H47" i="11"/>
  <c r="I47" i="11"/>
  <c r="H48" i="11"/>
  <c r="I48" i="11"/>
  <c r="H49" i="11"/>
  <c r="I49" i="11"/>
  <c r="H50" i="11"/>
  <c r="I50" i="11"/>
  <c r="F51" i="11"/>
  <c r="G51" i="11"/>
  <c r="H52" i="11"/>
  <c r="I52" i="11"/>
  <c r="H53" i="11"/>
  <c r="I53" i="11"/>
  <c r="H54" i="11"/>
  <c r="I54" i="11"/>
  <c r="H55" i="11"/>
  <c r="I55" i="11"/>
  <c r="H57" i="11"/>
  <c r="I57" i="11"/>
  <c r="I58" i="11"/>
  <c r="H59" i="11"/>
  <c r="I59" i="11"/>
  <c r="H60" i="11"/>
  <c r="I60" i="11"/>
  <c r="D61" i="11"/>
  <c r="F61" i="11"/>
  <c r="G61" i="11"/>
  <c r="D62" i="11"/>
  <c r="F63" i="11"/>
  <c r="G63" i="11"/>
  <c r="I64" i="11"/>
  <c r="H65" i="11"/>
  <c r="I65" i="11"/>
  <c r="H70" i="11"/>
  <c r="I70" i="11"/>
  <c r="F72" i="11"/>
  <c r="G72" i="11"/>
  <c r="D73" i="11"/>
  <c r="D74" i="11"/>
  <c r="F75" i="11"/>
  <c r="G75" i="11"/>
  <c r="H76" i="11"/>
  <c r="I76" i="11"/>
  <c r="H79" i="11"/>
  <c r="I79" i="11"/>
  <c r="F81" i="11"/>
  <c r="F80" i="11" s="1"/>
  <c r="G81" i="11"/>
  <c r="G80" i="11" s="1"/>
  <c r="D81" i="11"/>
  <c r="F83" i="11"/>
  <c r="G83" i="11"/>
  <c r="F86" i="11"/>
  <c r="F85" i="11" s="1"/>
  <c r="G86" i="11"/>
  <c r="I87" i="11"/>
  <c r="D91" i="11"/>
  <c r="F91" i="11"/>
  <c r="G91" i="11"/>
  <c r="D92" i="11"/>
  <c r="D93" i="11"/>
  <c r="D94" i="11"/>
  <c r="D95" i="11"/>
  <c r="D96" i="11"/>
  <c r="F96" i="11"/>
  <c r="G96" i="11"/>
  <c r="D97" i="11"/>
  <c r="F99" i="11"/>
  <c r="G99" i="11"/>
  <c r="D101" i="11"/>
  <c r="D98" i="11" s="1"/>
  <c r="F101" i="11"/>
  <c r="G101" i="11"/>
  <c r="D102" i="11"/>
  <c r="G9" i="11" l="1"/>
  <c r="D90" i="11"/>
  <c r="I36" i="11"/>
  <c r="I34" i="11"/>
  <c r="G98" i="11"/>
  <c r="G90" i="11" s="1"/>
  <c r="G89" i="11" s="1"/>
  <c r="I63" i="11"/>
  <c r="H10" i="11"/>
  <c r="I44" i="11"/>
  <c r="D75" i="11"/>
  <c r="H75" i="11" s="1"/>
  <c r="D72" i="11"/>
  <c r="D63" i="11"/>
  <c r="H63" i="11" s="1"/>
  <c r="G8" i="8"/>
  <c r="H51" i="11"/>
  <c r="H44" i="11"/>
  <c r="F39" i="11"/>
  <c r="H36" i="11"/>
  <c r="E71" i="11"/>
  <c r="G7" i="8"/>
  <c r="F6" i="8"/>
  <c r="F71" i="11"/>
  <c r="F98" i="11"/>
  <c r="F89" i="11"/>
  <c r="I75" i="11"/>
  <c r="G71" i="11"/>
  <c r="I51" i="11"/>
  <c r="G30" i="11"/>
  <c r="H30" i="11" s="1"/>
  <c r="F30" i="11"/>
  <c r="H31" i="11"/>
  <c r="H22" i="11"/>
  <c r="H18" i="11"/>
  <c r="H15" i="11"/>
  <c r="E98" i="11"/>
  <c r="I40" i="11"/>
  <c r="H34" i="11"/>
  <c r="I15" i="11"/>
  <c r="E30" i="11"/>
  <c r="E39" i="11"/>
  <c r="H86" i="11"/>
  <c r="I17" i="11"/>
  <c r="H17" i="11"/>
  <c r="I21" i="11"/>
  <c r="H21" i="11"/>
  <c r="H14" i="11"/>
  <c r="I14" i="11"/>
  <c r="G85" i="11"/>
  <c r="I86" i="11"/>
  <c r="H40" i="11"/>
  <c r="I31" i="11"/>
  <c r="I22" i="11"/>
  <c r="I18" i="11"/>
  <c r="G39" i="11"/>
  <c r="I71" i="11" l="1"/>
  <c r="D71" i="11"/>
  <c r="H71" i="11" s="1"/>
  <c r="D39" i="11"/>
  <c r="H39" i="11" s="1"/>
  <c r="G29" i="11"/>
  <c r="G6" i="8"/>
  <c r="H6" i="8"/>
  <c r="E89" i="11"/>
  <c r="I30" i="11"/>
  <c r="F29" i="11"/>
  <c r="E29" i="11"/>
  <c r="H85" i="11"/>
  <c r="I85" i="11"/>
  <c r="I9" i="11"/>
  <c r="H9" i="11"/>
  <c r="I39" i="11"/>
  <c r="D29" i="11" l="1"/>
  <c r="H29" i="11" s="1"/>
  <c r="I29" i="11"/>
  <c r="L26" i="1" l="1"/>
  <c r="L24" i="1"/>
  <c r="L15" i="1"/>
  <c r="L13" i="1"/>
  <c r="L12" i="1"/>
  <c r="K12" i="1"/>
  <c r="K15" i="1"/>
  <c r="L10" i="1"/>
  <c r="J16" i="1"/>
  <c r="I16" i="1"/>
  <c r="I27" i="1" s="1"/>
  <c r="H16" i="1"/>
  <c r="H27" i="1" s="1"/>
  <c r="G16" i="1"/>
  <c r="G27" i="1" s="1"/>
  <c r="K16" i="1" l="1"/>
  <c r="J27" i="1"/>
  <c r="K27" i="1" s="1"/>
  <c r="L16" i="1"/>
  <c r="K13" i="1"/>
  <c r="K10" i="1" l="1"/>
</calcChain>
</file>

<file path=xl/sharedStrings.xml><?xml version="1.0" encoding="utf-8"?>
<sst xmlns="http://schemas.openxmlformats.org/spreadsheetml/2006/main" count="769" uniqueCount="233">
  <si>
    <t>PRIHODI UKUPNO</t>
  </si>
  <si>
    <t>RASHODI UKUPNO</t>
  </si>
  <si>
    <t>RAZLIKA - VIŠAK / MANJAK</t>
  </si>
  <si>
    <t>Rashodi za zaposlene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</si>
  <si>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</si>
  <si>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</si>
  <si>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</si>
  <si>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</si>
  <si>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</si>
  <si>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</si>
  <si>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</si>
  <si>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</si>
  <si>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</si>
  <si>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</si>
  <si>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</si>
  <si>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</si>
  <si>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</si>
  <si>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</si>
  <si>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</si>
  <si>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</si>
  <si>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</si>
  <si>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</si>
  <si>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</si>
  <si>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</si>
  <si>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</si>
  <si>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</si>
  <si>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</si>
  <si>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</si>
  <si>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</si>
  <si>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</si>
  <si>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</si>
  <si>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</si>
  <si>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za redovan rad</t>
  </si>
  <si>
    <t>Naknade troškova zaposlenima</t>
  </si>
  <si>
    <t>Službena putovanja</t>
  </si>
  <si>
    <t>6=5/2*100</t>
  </si>
  <si>
    <t>7=5/4*100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</si>
  <si>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</si>
  <si>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</si>
  <si>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</si>
  <si>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</si>
  <si>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</si>
  <si>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</si>
  <si>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</si>
  <si>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</si>
  <si>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</si>
  <si>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</si>
  <si>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</si>
  <si>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</si>
  <si>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</si>
  <si>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</si>
  <si>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</si>
  <si>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</si>
  <si>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</si>
  <si>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</si>
  <si>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</si>
  <si>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OSTVARENJE/IZVRŠENJE 
1.-6.2022. </t>
  </si>
  <si>
    <t xml:space="preserve">OSTVARENJE/IZVRŠENJE 
1.-6.2023.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</si>
  <si>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</si>
  <si>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</si>
  <si>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</si>
  <si>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</si>
  <si>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</si>
  <si>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Dodatna ulaganja za ostalu nefinancijsku imovinu</t>
  </si>
  <si>
    <t>Dodatna ulaganja na građevinskim objektima</t>
  </si>
  <si>
    <t>Rashodi za dodatna ulaganja na nefinancijskoj imovini</t>
  </si>
  <si>
    <t>Ulaganja u računalne programe</t>
  </si>
  <si>
    <t>Nematerijalna proizvedena imovina</t>
  </si>
  <si>
    <t>Instrumenti, uređaji i strojevi</t>
  </si>
  <si>
    <t>Oprema za održavanje i zaštitu</t>
  </si>
  <si>
    <t>Komunikacijska oprema</t>
  </si>
  <si>
    <t>4222</t>
  </si>
  <si>
    <t>Uredska oprema i namještaj</t>
  </si>
  <si>
    <t>4221</t>
  </si>
  <si>
    <t>Postrojenja i oprema</t>
  </si>
  <si>
    <t>Rashodi za nabavu proizvedene dugotrajne imovine</t>
  </si>
  <si>
    <t>RASHODI ZA NABAVU NEFINANCIJSKE IMOVINE</t>
  </si>
  <si>
    <t xml:space="preserve">Ostale naknade u naravi </t>
  </si>
  <si>
    <t>Naknade građanima u novcu (džeparci korisnika)</t>
  </si>
  <si>
    <t xml:space="preserve">Naknade građanima </t>
  </si>
  <si>
    <t>Ostali rashodi</t>
  </si>
  <si>
    <t>Tekući prijenosi između korisnika istog proračuna</t>
  </si>
  <si>
    <t>Tekući prijenosi između pror. kor. istog  proračuna</t>
  </si>
  <si>
    <t>Tekuće pomoći unutar općeg proračuna</t>
  </si>
  <si>
    <t>Pomoći unutar općeg proračuna</t>
  </si>
  <si>
    <t>Pomoći dane u inozemstvo i unutar općeg proračuna</t>
  </si>
  <si>
    <t>Ostali nespomenuti financijski rashodi</t>
  </si>
  <si>
    <t>3434</t>
  </si>
  <si>
    <t>Zatezne kamate</t>
  </si>
  <si>
    <t>3433</t>
  </si>
  <si>
    <t>Negativne tečajne ralike i razlike zbog primjene valutne klauzule</t>
  </si>
  <si>
    <t>343</t>
  </si>
  <si>
    <t>Bankarske usluge i usluge platnog prometa</t>
  </si>
  <si>
    <t>3431</t>
  </si>
  <si>
    <t>Ostali financijski rashodi</t>
  </si>
  <si>
    <t>Kamate za odobrene, a nerealizirane kredite i zajmove</t>
  </si>
  <si>
    <t>Kamate za primljene kredite i zajmove od kreditnih i ostalih financ.institucija izvan javnog sektora</t>
  </si>
  <si>
    <t>3423</t>
  </si>
  <si>
    <t>342</t>
  </si>
  <si>
    <t>Kamate za primljene kredite i zajmove</t>
  </si>
  <si>
    <t>Financijski rashodi</t>
  </si>
  <si>
    <t>Ostali nespomenuti rashodi poslovanja</t>
  </si>
  <si>
    <t>3299</t>
  </si>
  <si>
    <t>Troškovi sudskih postupaka</t>
  </si>
  <si>
    <t>Pristojbe i naknade</t>
  </si>
  <si>
    <t>Članarine i norme</t>
  </si>
  <si>
    <t>3294</t>
  </si>
  <si>
    <t>Reprezentacija</t>
  </si>
  <si>
    <t>3293</t>
  </si>
  <si>
    <t>Premije osiguranja</t>
  </si>
  <si>
    <t>3292</t>
  </si>
  <si>
    <t>Naknade za rad predstavničkih i izvršnih tijela, povjerenstava i sl.</t>
  </si>
  <si>
    <t>3291</t>
  </si>
  <si>
    <t>329</t>
  </si>
  <si>
    <t>Naknade troškova osobama izvan radnog odnosa</t>
  </si>
  <si>
    <t>Ostale usluge</t>
  </si>
  <si>
    <t>3239</t>
  </si>
  <si>
    <t>Računalne usluge</t>
  </si>
  <si>
    <t>Intelektualne i osobne usluge</t>
  </si>
  <si>
    <t>3237</t>
  </si>
  <si>
    <t>Zdravstvene i veterinarske usluge</t>
  </si>
  <si>
    <t>Zakupnine i najamnine</t>
  </si>
  <si>
    <t>3235</t>
  </si>
  <si>
    <t>Komunalne usluge</t>
  </si>
  <si>
    <t>3234</t>
  </si>
  <si>
    <t>Usluge promidžbe i informiranja</t>
  </si>
  <si>
    <t>3233</t>
  </si>
  <si>
    <t>Usluge tekućeg i investicijskog održavanja</t>
  </si>
  <si>
    <t>3232</t>
  </si>
  <si>
    <t>Usluge telefona, pošte i prijevoza</t>
  </si>
  <si>
    <t>3231</t>
  </si>
  <si>
    <t>Rashodi za usluge</t>
  </si>
  <si>
    <t>323</t>
  </si>
  <si>
    <t>Službena, radna i zaštitna odjeća i obuća</t>
  </si>
  <si>
    <t>Sitni inventar i auto gume</t>
  </si>
  <si>
    <t>3225</t>
  </si>
  <si>
    <t>Materijal i dijelovi za tekuće i investicijsko održavanje</t>
  </si>
  <si>
    <t>Energija</t>
  </si>
  <si>
    <t>3223</t>
  </si>
  <si>
    <t>Materijal i sirovine</t>
  </si>
  <si>
    <t>Uredski materijal i ostali materijalni rashodi</t>
  </si>
  <si>
    <t>3221</t>
  </si>
  <si>
    <t>Rashodi za materijal i energiju</t>
  </si>
  <si>
    <t>322</t>
  </si>
  <si>
    <t>Stručno usavršavanje zaposlenika</t>
  </si>
  <si>
    <t>3213</t>
  </si>
  <si>
    <t>Naknade za prijevoz, za rad na terenu i odvojeni život</t>
  </si>
  <si>
    <t>3212</t>
  </si>
  <si>
    <t>3211</t>
  </si>
  <si>
    <t>321</t>
  </si>
  <si>
    <t>Doprinosi za obvezno osiguranje u slučaju nezaposlenosti</t>
  </si>
  <si>
    <t>3133</t>
  </si>
  <si>
    <t>Doprinosi za obvezno zdravstveno osiguranje</t>
  </si>
  <si>
    <t>3132</t>
  </si>
  <si>
    <t>Doprinosi na plaće</t>
  </si>
  <si>
    <t>Ostali rashodi za zaposlene</t>
  </si>
  <si>
    <t>3121</t>
  </si>
  <si>
    <t>Plaće za posebne uvjete rada</t>
  </si>
  <si>
    <t>3111</t>
  </si>
  <si>
    <t>Plaće</t>
  </si>
  <si>
    <t>RASHODI POSLOVANJA</t>
  </si>
  <si>
    <t>Odnos viška prihoda</t>
  </si>
  <si>
    <t>Odnos</t>
  </si>
  <si>
    <t>Donos</t>
  </si>
  <si>
    <t>Prihodi za financiranje rashoda poslovanja</t>
  </si>
  <si>
    <t>Prihodi iz proračuna</t>
  </si>
  <si>
    <t>Prihodi od pruženih usluga</t>
  </si>
  <si>
    <t>Prihodi od prodaje proizvoda i usluga</t>
  </si>
  <si>
    <t>Prihodi koje proračunski korisnici ost. na tržištu</t>
  </si>
  <si>
    <t>Ostali prihodi</t>
  </si>
  <si>
    <t xml:space="preserve">Ostali nespomenuti prihodi </t>
  </si>
  <si>
    <t>6526</t>
  </si>
  <si>
    <t>Prihodi po posebnim propisima</t>
  </si>
  <si>
    <t>652</t>
  </si>
  <si>
    <t>Prihodi od upravnih i administrativnih pristojbi, pristojbi po posebnim propisima i naknada</t>
  </si>
  <si>
    <t>PRIHODI POSLOVANJA</t>
  </si>
  <si>
    <t>BROJČANA OZNAKA I NAZIV RAČUNA PRIHODA I RAHODA</t>
  </si>
  <si>
    <t>Odjeljak</t>
  </si>
  <si>
    <t>Razred skupina podskupina</t>
  </si>
  <si>
    <r>
      <t xml:space="preserve">                                                           </t>
    </r>
    <r>
      <rPr>
        <b/>
        <sz val="12"/>
        <color theme="1"/>
        <rFont val="Times New Roman"/>
        <family val="1"/>
        <charset val="238"/>
      </rPr>
      <t xml:space="preserve">  A. RAČUN PRIHODA I RASHODA</t>
    </r>
  </si>
  <si>
    <r>
      <t xml:space="preserve">                                  </t>
    </r>
    <r>
      <rPr>
        <b/>
        <sz val="12"/>
        <color theme="1"/>
        <rFont val="Times New Roman"/>
        <family val="1"/>
        <charset val="238"/>
      </rPr>
      <t xml:space="preserve">                     IZVJEŠTAJ P PRIHODIMA I RASHODIMA PREMA EKONOMSKOJ KLASIFIKACIJI</t>
    </r>
  </si>
  <si>
    <t xml:space="preserve">                                                               I. OPĆI DIO</t>
  </si>
  <si>
    <t>Izvor financiranja</t>
  </si>
  <si>
    <t>1       11</t>
  </si>
  <si>
    <t>422</t>
  </si>
  <si>
    <t>4       43</t>
  </si>
  <si>
    <t>3       31</t>
  </si>
  <si>
    <t>5       52</t>
  </si>
  <si>
    <t>10 SOCIJALNA ZAŠTITA</t>
  </si>
  <si>
    <t>101Bolest i invaliditet</t>
  </si>
  <si>
    <t>1012 Invaliditet</t>
  </si>
  <si>
    <t>Razdjel: 086 Ministarstvo rada, mirovinskoga sustava, obitelji i socijalne politike</t>
  </si>
  <si>
    <t>UKUPNO PO IZVORIMA         (RASHODI I IZDACI)</t>
  </si>
  <si>
    <t>BROJČANA OZNAKA PRORAČUNSKOG KORINIKA: RKP 22283                         ŠIFRA USTANOVE:564</t>
  </si>
  <si>
    <t xml:space="preserve">NAZIV PRORAČUNSKOG KORISNIKA:          DOM ZA ODRASLE OSOBE BIDRUŽICA    </t>
  </si>
  <si>
    <t xml:space="preserve">BROJČANA OZNAKA I NAZIV </t>
  </si>
  <si>
    <t>BROJČANA OZNAKA PROGRAMA: 4002</t>
  </si>
  <si>
    <t>NAZIV PROGRAMA: Skrb za socijalno osjetljive skupine</t>
  </si>
  <si>
    <t>NAZIV AKTIVNOSTI:  Skrb o osobama s mentalnim oštećenjem</t>
  </si>
  <si>
    <t>NAZIV IZVORA FINANCIRANJA: OPĆI PRIHODI I PRIMICI</t>
  </si>
  <si>
    <t>BROJČANA OZNAKA GLAVE:  60</t>
  </si>
  <si>
    <t>NAZIV GLAVE: Socijalna skrb</t>
  </si>
  <si>
    <t>Izvještaj po izvorima financiranja, ekonomskoj klasifikaciji, programima i aktivnostima</t>
  </si>
  <si>
    <t>BROJČANA OZNAKA AKTIVNOSTI:                         A 734193</t>
  </si>
  <si>
    <t>NAZIV IZVORA FINANCIRANJA: PRIHODI ZA POSEBNE NAMJENE</t>
  </si>
  <si>
    <t>BROJČANA OZNAKA AKTIVNOSTI:                         A 791010</t>
  </si>
  <si>
    <t>NAZIV AKTIVNOSTI:  Skrb o osobama s mentalnim oštećenjem (ostali izvori)</t>
  </si>
  <si>
    <t>NAZIV IZVORA FINANCIRANJA: VLASTITI PRIHODI</t>
  </si>
  <si>
    <t>NAZIV IZVORA FINANCIRANJA: OSTALE POMOĆI</t>
  </si>
  <si>
    <t xml:space="preserve">                                           RAČUN PRIHODA I RASHODA</t>
  </si>
  <si>
    <t xml:space="preserve">Donos viška prihoda </t>
  </si>
  <si>
    <t>4 Prihodi za posebne namjene</t>
  </si>
  <si>
    <t>43 Ostali prihodi za posebne namjene</t>
  </si>
  <si>
    <t>5 Pomoći</t>
  </si>
  <si>
    <t>52 Ostale pomoći</t>
  </si>
  <si>
    <t>Pomoći od izvanproračunskih korisnika</t>
  </si>
  <si>
    <t xml:space="preserve">Tekuće pomoći od izvanproračunskih korisnika </t>
  </si>
  <si>
    <t xml:space="preserve">OSTVARENJE/IZVRŠENJE 
1.-6.2024. </t>
  </si>
  <si>
    <t xml:space="preserve">OSTVARENJE/ IZVRŠENJE 
1.-6.2024. </t>
  </si>
  <si>
    <t xml:space="preserve">Kaptalni prijenosi između proračunskih korisnika </t>
  </si>
  <si>
    <r>
      <rPr>
        <b/>
        <sz val="12"/>
        <color theme="1"/>
        <rFont val="Calibri"/>
        <family val="2"/>
        <charset val="238"/>
        <scheme val="minor"/>
      </rPr>
      <t>NAPOMENA: NEMA           PROMETA</t>
    </r>
    <r>
      <rPr>
        <b/>
        <sz val="10"/>
        <color theme="1"/>
        <rFont val="Calibri"/>
        <family val="2"/>
        <charset val="238"/>
        <scheme val="minor"/>
      </rPr>
      <t>.</t>
    </r>
  </si>
  <si>
    <t>IZVRŠENJE FINANCIJSKOG PLANA PRORAČUNSKOG KORISNIKA DRŽAVNOG PRORAČUNA
ZA PRVO POLUGODIŠTE 2025. GODINE - DOM ZA ODRASLE OSOBE BIDRUŽICA</t>
  </si>
  <si>
    <t>IZVORNI PLAN ILI REBALANS 2025.*</t>
  </si>
  <si>
    <t>TEKUĆI PLAN 2025.*</t>
  </si>
  <si>
    <t xml:space="preserve">OSTVARENJE/IZVRŠENJE 
1.-6.2025. </t>
  </si>
  <si>
    <t>OSTAVRENJE/  IZVRŠENJE    01.-06.2024.</t>
  </si>
  <si>
    <t>IZVORNI PLAN 2025.</t>
  </si>
  <si>
    <t>TEKUĆI FINANCIJSKI PLAN 2025.</t>
  </si>
  <si>
    <t>OSTVARENJE/  IZVRŠENJE       01.-06.2025.</t>
  </si>
  <si>
    <t>INDEKS IZVRŠENJE 2025/2024</t>
  </si>
  <si>
    <t>INDEKS IZVRŠENJE 1-6/PLAN 2025</t>
  </si>
  <si>
    <t xml:space="preserve">OSTVARENJE/ IZVRŠENJE 
1.-6.2025. </t>
  </si>
  <si>
    <t>OSTVARENJE/  IZVRŠENJE            01.-06.2025.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</si>
</sst>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MS Sans Serif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Geneva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0"/>
      <name val="Times New Roman"/>
      <family val="1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17" fillId="4" borderId="6" applyNumberFormat="0" applyFont="0" applyAlignment="0" applyProtection="0"/>
    <xf numFmtId="0" fontId="33" fillId="5" borderId="0" applyNumberFormat="0" applyBorder="0" applyAlignment="0" applyProtection="0"/>
    <xf numFmtId="0" fontId="34" fillId="6" borderId="7" applyNumberFormat="0" applyAlignment="0" applyProtection="0"/>
    <xf numFmtId="0" fontId="35" fillId="0" borderId="0" applyNumberFormat="0" applyFill="0" applyBorder="0" applyAlignment="0" applyProtection="0"/>
    <xf numFmtId="0" fontId="7" fillId="0" borderId="0"/>
    <xf numFmtId="0" fontId="36" fillId="0" borderId="0" applyNumberForma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3" xfId="0" applyFont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18" fillId="0" borderId="3" xfId="1" applyNumberFormat="1" applyFont="1" applyBorder="1" applyAlignment="1">
      <alignment horizontal="right"/>
    </xf>
    <xf numFmtId="4" fontId="18" fillId="0" borderId="3" xfId="1" applyNumberFormat="1" applyFont="1" applyBorder="1" applyAlignment="1">
      <alignment horizontal="right" wrapText="1"/>
    </xf>
    <xf numFmtId="4" fontId="19" fillId="3" borderId="3" xfId="0" applyNumberFormat="1" applyFont="1" applyFill="1" applyBorder="1" applyAlignment="1">
      <alignment vertical="center"/>
    </xf>
    <xf numFmtId="4" fontId="19" fillId="3" borderId="3" xfId="0" applyNumberFormat="1" applyFont="1" applyFill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right"/>
    </xf>
    <xf numFmtId="0" fontId="20" fillId="0" borderId="3" xfId="0" applyFont="1" applyBorder="1" applyAlignment="1">
      <alignment vertical="center" wrapText="1"/>
    </xf>
    <xf numFmtId="4" fontId="18" fillId="3" borderId="3" xfId="0" quotePrefix="1" applyNumberFormat="1" applyFont="1" applyFill="1" applyBorder="1" applyAlignment="1">
      <alignment horizontal="right" wrapText="1"/>
    </xf>
    <xf numFmtId="4" fontId="18" fillId="0" borderId="3" xfId="0" applyNumberFormat="1" applyFont="1" applyBorder="1" applyAlignment="1">
      <alignment horizontal="right"/>
    </xf>
    <xf numFmtId="4" fontId="18" fillId="3" borderId="3" xfId="0" applyNumberFormat="1" applyFont="1" applyFill="1" applyBorder="1" applyAlignment="1">
      <alignment horizontal="right" vertical="center" wrapText="1"/>
    </xf>
    <xf numFmtId="4" fontId="18" fillId="3" borderId="3" xfId="0" applyNumberFormat="1" applyFont="1" applyFill="1" applyBorder="1" applyAlignment="1">
      <alignment horizontal="right"/>
    </xf>
    <xf numFmtId="2" fontId="18" fillId="3" borderId="3" xfId="0" applyNumberFormat="1" applyFont="1" applyFill="1" applyBorder="1"/>
    <xf numFmtId="2" fontId="18" fillId="0" borderId="3" xfId="0" applyNumberFormat="1" applyFont="1" applyBorder="1"/>
    <xf numFmtId="2" fontId="18" fillId="3" borderId="3" xfId="0" applyNumberFormat="1" applyFont="1" applyFill="1" applyBorder="1" applyAlignment="1">
      <alignment vertical="center" wrapText="1"/>
    </xf>
    <xf numFmtId="4" fontId="18" fillId="0" borderId="3" xfId="0" applyNumberFormat="1" applyFont="1" applyBorder="1" applyAlignment="1">
      <alignment horizontal="right" wrapText="1"/>
    </xf>
    <xf numFmtId="4" fontId="18" fillId="3" borderId="3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7" fillId="0" borderId="3" xfId="5" applyNumberFormat="1" applyFont="1" applyBorder="1" applyAlignment="1">
      <alignment horizontal="center" vertical="center" wrapText="1"/>
    </xf>
    <xf numFmtId="3" fontId="27" fillId="0" borderId="3" xfId="5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22" fillId="3" borderId="3" xfId="0" applyFont="1" applyFill="1" applyBorder="1" applyAlignment="1">
      <alignment horizontal="center" vertical="center" wrapText="1"/>
    </xf>
    <xf numFmtId="4" fontId="22" fillId="3" borderId="3" xfId="5" applyNumberFormat="1" applyFont="1" applyFill="1" applyBorder="1" applyAlignment="1">
      <alignment horizontal="center" vertical="center" wrapText="1"/>
    </xf>
    <xf numFmtId="4" fontId="16" fillId="3" borderId="3" xfId="5" applyNumberFormat="1" applyFont="1" applyFill="1" applyBorder="1" applyAlignment="1">
      <alignment horizontal="center" vertical="center" wrapText="1"/>
    </xf>
    <xf numFmtId="4" fontId="16" fillId="3" borderId="1" xfId="5" applyNumberFormat="1" applyFont="1" applyFill="1" applyBorder="1" applyAlignment="1">
      <alignment horizontal="center" vertical="center" wrapText="1"/>
    </xf>
    <xf numFmtId="0" fontId="30" fillId="3" borderId="1" xfId="1" quotePrefix="1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/>
    </xf>
    <xf numFmtId="0" fontId="28" fillId="3" borderId="1" xfId="1" quotePrefix="1" applyFont="1" applyFill="1" applyBorder="1" applyAlignment="1">
      <alignment horizontal="center" vertical="center" wrapText="1"/>
    </xf>
    <xf numFmtId="3" fontId="27" fillId="3" borderId="3" xfId="5" applyNumberFormat="1" applyFont="1" applyFill="1" applyBorder="1" applyAlignment="1">
      <alignment horizontal="center" vertical="center" wrapText="1"/>
    </xf>
    <xf numFmtId="4" fontId="27" fillId="3" borderId="3" xfId="5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/>
    </xf>
    <xf numFmtId="0" fontId="23" fillId="0" borderId="3" xfId="4" applyFont="1" applyBorder="1" applyAlignment="1">
      <alignment horizontal="left" vertical="center" wrapText="1"/>
    </xf>
    <xf numFmtId="4" fontId="23" fillId="0" borderId="3" xfId="4" applyNumberFormat="1" applyFont="1" applyBorder="1" applyAlignment="1">
      <alignment horizontal="right" vertical="center" wrapText="1"/>
    </xf>
    <xf numFmtId="4" fontId="22" fillId="0" borderId="3" xfId="0" applyNumberFormat="1" applyFont="1" applyBorder="1" applyAlignment="1">
      <alignment horizontal="center" vertical="center"/>
    </xf>
    <xf numFmtId="0" fontId="24" fillId="0" borderId="3" xfId="3" applyFont="1" applyBorder="1" applyAlignment="1">
      <alignment horizontal="left" vertical="center" wrapText="1"/>
    </xf>
    <xf numFmtId="4" fontId="24" fillId="0" borderId="3" xfId="3" applyNumberFormat="1" applyFont="1" applyBorder="1" applyAlignment="1">
      <alignment horizontal="right" vertical="center" wrapText="1"/>
    </xf>
    <xf numFmtId="4" fontId="22" fillId="0" borderId="3" xfId="0" applyNumberFormat="1" applyFont="1" applyBorder="1" applyAlignment="1">
      <alignment horizontal="right" vertical="center"/>
    </xf>
    <xf numFmtId="0" fontId="23" fillId="0" borderId="3" xfId="3" applyFont="1" applyBorder="1" applyAlignment="1">
      <alignment horizontal="left" vertical="center" wrapText="1"/>
    </xf>
    <xf numFmtId="4" fontId="23" fillId="0" borderId="3" xfId="3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24" fillId="0" borderId="3" xfId="2" applyFont="1" applyBorder="1" applyAlignment="1">
      <alignment horizontal="left" vertical="center" wrapText="1"/>
    </xf>
    <xf numFmtId="2" fontId="24" fillId="0" borderId="3" xfId="2" applyNumberFormat="1" applyFont="1" applyBorder="1" applyAlignment="1">
      <alignment horizontal="right" vertical="center" wrapText="1"/>
    </xf>
    <xf numFmtId="4" fontId="24" fillId="0" borderId="3" xfId="2" applyNumberFormat="1" applyFont="1" applyBorder="1" applyAlignment="1">
      <alignment horizontal="right" vertical="center" wrapText="1"/>
    </xf>
    <xf numFmtId="0" fontId="23" fillId="0" borderId="3" xfId="2" applyFont="1" applyBorder="1" applyAlignment="1">
      <alignment horizontal="left" vertical="center" wrapText="1"/>
    </xf>
    <xf numFmtId="4" fontId="23" fillId="0" borderId="3" xfId="2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4" fontId="22" fillId="0" borderId="3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4" fillId="0" borderId="3" xfId="4" applyFont="1" applyBorder="1" applyAlignment="1">
      <alignment horizontal="left" vertical="center" wrapText="1"/>
    </xf>
    <xf numFmtId="4" fontId="24" fillId="0" borderId="3" xfId="4" applyNumberFormat="1" applyFont="1" applyBorder="1" applyAlignment="1">
      <alignment horizontal="right" vertical="center" wrapText="1"/>
    </xf>
    <xf numFmtId="0" fontId="25" fillId="0" borderId="3" xfId="4" applyFont="1" applyBorder="1" applyAlignment="1">
      <alignment horizontal="left" vertical="center" wrapText="1"/>
    </xf>
    <xf numFmtId="0" fontId="39" fillId="0" borderId="3" xfId="4" quotePrefix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9" fillId="3" borderId="3" xfId="0" applyFont="1" applyFill="1" applyBorder="1" applyAlignment="1">
      <alignment horizontal="center"/>
    </xf>
    <xf numFmtId="4" fontId="21" fillId="0" borderId="3" xfId="4" applyNumberFormat="1" applyFont="1" applyBorder="1" applyAlignment="1">
      <alignment horizontal="right" vertical="center" wrapText="1"/>
    </xf>
    <xf numFmtId="2" fontId="37" fillId="0" borderId="3" xfId="0" applyNumberFormat="1" applyFont="1" applyBorder="1"/>
    <xf numFmtId="0" fontId="40" fillId="0" borderId="0" xfId="0" applyFont="1" applyAlignment="1">
      <alignment horizontal="center" vertical="center"/>
    </xf>
    <xf numFmtId="0" fontId="32" fillId="0" borderId="5" xfId="0" applyFont="1" applyBorder="1"/>
    <xf numFmtId="4" fontId="22" fillId="0" borderId="3" xfId="5" applyNumberFormat="1" applyFont="1" applyBorder="1" applyAlignment="1">
      <alignment horizontal="center" vertical="center" wrapText="1"/>
    </xf>
    <xf numFmtId="0" fontId="28" fillId="0" borderId="1" xfId="1" quotePrefix="1" applyFont="1" applyBorder="1" applyAlignment="1">
      <alignment horizontal="center" vertical="center" wrapText="1"/>
    </xf>
    <xf numFmtId="4" fontId="42" fillId="3" borderId="3" xfId="5" applyNumberFormat="1" applyFont="1" applyFill="1" applyBorder="1" applyAlignment="1">
      <alignment horizontal="center" vertical="center" wrapText="1"/>
    </xf>
    <xf numFmtId="0" fontId="22" fillId="3" borderId="1" xfId="1" quotePrefix="1" applyFont="1" applyFill="1" applyBorder="1" applyAlignment="1">
      <alignment horizontal="center" vertical="center" wrapText="1"/>
    </xf>
    <xf numFmtId="4" fontId="42" fillId="3" borderId="1" xfId="5" applyNumberFormat="1" applyFont="1" applyFill="1" applyBorder="1" applyAlignment="1">
      <alignment horizontal="center" vertical="center" wrapText="1"/>
    </xf>
    <xf numFmtId="4" fontId="45" fillId="0" borderId="3" xfId="4" quotePrefix="1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8" fillId="0" borderId="0" xfId="0" applyFont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8" fillId="2" borderId="3" xfId="0" applyNumberFormat="1" applyFont="1" applyFill="1" applyBorder="1" applyAlignment="1">
      <alignment horizontal="right"/>
    </xf>
    <xf numFmtId="0" fontId="22" fillId="0" borderId="3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/>
    </xf>
    <xf numFmtId="4" fontId="9" fillId="3" borderId="3" xfId="5" applyNumberFormat="1" applyFont="1" applyFill="1" applyBorder="1" applyAlignment="1">
      <alignment horizontal="center" vertical="center" wrapText="1"/>
    </xf>
    <xf numFmtId="2" fontId="0" fillId="0" borderId="3" xfId="0" applyNumberFormat="1" applyBorder="1"/>
    <xf numFmtId="2" fontId="1" fillId="0" borderId="3" xfId="0" applyNumberFormat="1" applyFont="1" applyBorder="1"/>
    <xf numFmtId="4" fontId="4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2" fillId="0" borderId="0" xfId="0" applyFont="1"/>
    <xf numFmtId="0" fontId="31" fillId="0" borderId="0" xfId="0" applyFont="1"/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43" fillId="0" borderId="1" xfId="0" applyFont="1" applyBorder="1" applyAlignment="1">
      <alignment vertical="center" wrapText="1"/>
    </xf>
    <xf numFmtId="0" fontId="44" fillId="0" borderId="4" xfId="0" applyFont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32" fillId="3" borderId="1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24" fillId="0" borderId="8" xfId="1" quotePrefix="1" applyFont="1" applyBorder="1" applyAlignment="1">
      <alignment horizontal="center" vertical="center" wrapText="1"/>
    </xf>
    <xf numFmtId="0" fontId="0" fillId="0" borderId="10" xfId="0" applyBorder="1"/>
    <xf numFmtId="0" fontId="0" fillId="0" borderId="9" xfId="0" applyBorder="1"/>
    <xf numFmtId="0" fontId="24" fillId="0" borderId="8" xfId="4" applyFont="1" applyBorder="1" applyAlignment="1">
      <alignment horizontal="left" vertical="center" wrapText="1"/>
    </xf>
    <xf numFmtId="0" fontId="32" fillId="0" borderId="8" xfId="0" applyFont="1" applyBorder="1"/>
    <xf numFmtId="0" fontId="32" fillId="0" borderId="10" xfId="0" applyFont="1" applyBorder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</cellXfs>
  <cellStyles count="12">
    <cellStyle name="Bilješka 2" xfId="6" xr:uid="{00000000-0005-0000-0000-000000000000}"/>
    <cellStyle name="Dobro 2" xfId="7" xr:uid="{00000000-0005-0000-0000-000001000000}"/>
    <cellStyle name="Izlaz 2" xfId="8" xr:uid="{00000000-0005-0000-0000-000002000000}"/>
    <cellStyle name="Naslov 5" xfId="9" xr:uid="{00000000-0005-0000-0000-000003000000}"/>
    <cellStyle name="Normalno" xfId="0" builtinId="0"/>
    <cellStyle name="Normalno 2" xfId="10" xr:uid="{00000000-0005-0000-0000-000005000000}"/>
    <cellStyle name="Obično_1Prihodi-rashodi2004" xfId="5" xr:uid="{00000000-0005-0000-0000-000006000000}"/>
    <cellStyle name="Obično_bilanca" xfId="1" xr:uid="{00000000-0005-0000-0000-000007000000}"/>
    <cellStyle name="Obično_List4" xfId="3" xr:uid="{00000000-0005-0000-0000-000008000000}"/>
    <cellStyle name="Obično_List5" xfId="2" xr:uid="{00000000-0005-0000-0000-000009000000}"/>
    <cellStyle name="Obično_List7" xfId="4" xr:uid="{00000000-0005-0000-0000-00000A000000}"/>
    <cellStyle name="Tekst upozorenja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pija%20dokumenata/My%20Documents/Periodi&#269;ni%201-6-2023/Izvr&#353;enje/Izvr&#353;enje%202023/Izvje&#353;taj%20o%20izvr&#353;enju%20fin%20plana%201-6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dio - sažetak"/>
      <sheetName val="Prihodi-rashodi ekonom. klasif."/>
      <sheetName val="Prihodi-rashodi IF"/>
      <sheetName val="Rashodi funkcijska klas."/>
      <sheetName val="Posebni dio"/>
      <sheetName val="Obrazloženje"/>
      <sheetName val="STRANA 2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F18">
            <v>0</v>
          </cell>
        </row>
        <row r="31">
          <cell r="F31">
            <v>0</v>
          </cell>
        </row>
        <row r="54">
          <cell r="F54">
            <v>0</v>
          </cell>
        </row>
        <row r="55">
          <cell r="F55">
            <v>0</v>
          </cell>
        </row>
        <row r="66">
          <cell r="F66">
            <v>0</v>
          </cell>
        </row>
        <row r="67">
          <cell r="F67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92">
          <cell r="F92">
            <v>0</v>
          </cell>
        </row>
        <row r="93">
          <cell r="F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opLeftCell="B2" zoomScaleNormal="100" workbookViewId="0">
      <selection activeCell="B32" sqref="B32:L33"/>
    </sheetView>
  </sheetViews>
  <sheetFormatPr defaultRowHeight="15"/>
  <cols>
    <col min="6" max="10" width="25.28515625" customWidth="1"/>
    <col min="11" max="12" width="15.7109375" customWidth="1"/>
    <col min="13" max="13" width="25.28515625" customWidth="1"/>
  </cols>
  <sheetData>
    <row r="1" spans="1:13" ht="42" customHeight="1">
      <c r="A1" s="69"/>
      <c r="B1" s="147" t="s">
        <v>221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29"/>
    </row>
    <row r="2" spans="1:13" ht="18" customHeight="1">
      <c r="A2" s="69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3"/>
    </row>
    <row r="3" spans="1:13" ht="15.75" customHeight="1">
      <c r="A3" s="69"/>
      <c r="B3" s="147" t="s">
        <v>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28"/>
    </row>
    <row r="4" spans="1:13" ht="15.75">
      <c r="A4" s="69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4"/>
    </row>
    <row r="5" spans="1:13" ht="18" customHeight="1">
      <c r="A5" s="69"/>
      <c r="B5" s="147" t="s">
        <v>54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27"/>
    </row>
    <row r="6" spans="1:13" ht="18" customHeigh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27"/>
    </row>
    <row r="7" spans="1:13" ht="18" customHeight="1">
      <c r="B7" s="137" t="s">
        <v>62</v>
      </c>
      <c r="C7" s="137"/>
      <c r="D7" s="137"/>
      <c r="E7" s="137"/>
      <c r="F7" s="137"/>
      <c r="G7" s="5"/>
      <c r="H7" s="6"/>
      <c r="I7" s="6"/>
      <c r="J7" s="6"/>
      <c r="K7" s="33"/>
      <c r="L7" s="33"/>
    </row>
    <row r="8" spans="1:13" ht="25.5">
      <c r="B8" s="140" t="s">
        <v>4</v>
      </c>
      <c r="C8" s="140"/>
      <c r="D8" s="140"/>
      <c r="E8" s="140"/>
      <c r="F8" s="140"/>
      <c r="G8" s="123" t="s">
        <v>217</v>
      </c>
      <c r="H8" s="123" t="s">
        <v>222</v>
      </c>
      <c r="I8" s="123" t="s">
        <v>223</v>
      </c>
      <c r="J8" s="31" t="s">
        <v>224</v>
      </c>
      <c r="K8" s="31" t="s">
        <v>25</v>
      </c>
      <c r="L8" s="31" t="s">
        <v>51</v>
      </c>
    </row>
    <row r="9" spans="1:13">
      <c r="B9" s="154">
        <v>1</v>
      </c>
      <c r="C9" s="154"/>
      <c r="D9" s="154"/>
      <c r="E9" s="154"/>
      <c r="F9" s="155"/>
      <c r="G9" s="37">
        <v>2</v>
      </c>
      <c r="H9" s="36">
        <v>3</v>
      </c>
      <c r="I9" s="36">
        <v>4</v>
      </c>
      <c r="J9" s="36">
        <v>5</v>
      </c>
      <c r="K9" s="36" t="s">
        <v>35</v>
      </c>
      <c r="L9" s="36" t="s">
        <v>36</v>
      </c>
    </row>
    <row r="10" spans="1:13" ht="15.75">
      <c r="B10" s="138" t="s">
        <v>27</v>
      </c>
      <c r="C10" s="139"/>
      <c r="D10" s="139"/>
      <c r="E10" s="139"/>
      <c r="F10" s="152"/>
      <c r="G10" s="48">
        <v>2023800.42</v>
      </c>
      <c r="H10" s="56">
        <v>4812460</v>
      </c>
      <c r="I10" s="56">
        <v>4812460</v>
      </c>
      <c r="J10" s="48">
        <v>2208261.34</v>
      </c>
      <c r="K10" s="56">
        <f>J10/G10*100</f>
        <v>109.11458057707092</v>
      </c>
      <c r="L10" s="56">
        <f>J10/I10*100</f>
        <v>45.886331314961573</v>
      </c>
    </row>
    <row r="11" spans="1:13" ht="15.75">
      <c r="B11" s="153" t="s">
        <v>26</v>
      </c>
      <c r="C11" s="152"/>
      <c r="D11" s="152"/>
      <c r="E11" s="152"/>
      <c r="F11" s="152"/>
      <c r="G11" s="30">
        <v>0</v>
      </c>
      <c r="H11" s="56"/>
      <c r="I11" s="19">
        <v>0</v>
      </c>
      <c r="J11" s="19">
        <v>0</v>
      </c>
      <c r="K11" s="53">
        <v>0</v>
      </c>
      <c r="L11" s="53">
        <v>0</v>
      </c>
    </row>
    <row r="12" spans="1:13" ht="15.75">
      <c r="B12" s="149" t="s">
        <v>0</v>
      </c>
      <c r="C12" s="150"/>
      <c r="D12" s="150"/>
      <c r="E12" s="150"/>
      <c r="F12" s="151"/>
      <c r="G12" s="50">
        <f>SUM(G10:G11)</f>
        <v>2023800.42</v>
      </c>
      <c r="H12" s="50">
        <f t="shared" ref="H12:J12" si="0">SUM(H10:H11)</f>
        <v>4812460</v>
      </c>
      <c r="I12" s="50">
        <f t="shared" si="0"/>
        <v>4812460</v>
      </c>
      <c r="J12" s="50">
        <f t="shared" si="0"/>
        <v>2208261.34</v>
      </c>
      <c r="K12" s="58">
        <f>J12/G12*100</f>
        <v>109.11458057707092</v>
      </c>
      <c r="L12" s="58">
        <f>J12/I12*100</f>
        <v>45.886331314961573</v>
      </c>
    </row>
    <row r="13" spans="1:13" ht="15.75">
      <c r="B13" s="158" t="s">
        <v>28</v>
      </c>
      <c r="C13" s="139"/>
      <c r="D13" s="139"/>
      <c r="E13" s="139"/>
      <c r="F13" s="139"/>
      <c r="G13" s="49">
        <v>2038168.13</v>
      </c>
      <c r="H13" s="56">
        <v>4835650</v>
      </c>
      <c r="I13" s="56">
        <v>4835650</v>
      </c>
      <c r="J13" s="49">
        <v>2511509.14</v>
      </c>
      <c r="K13" s="62">
        <f>J13/G13*100</f>
        <v>123.22384512998936</v>
      </c>
      <c r="L13" s="62">
        <f>J13/I13*100</f>
        <v>51.937363953139702</v>
      </c>
    </row>
    <row r="14" spans="1:13" ht="15.75">
      <c r="B14" s="153" t="s">
        <v>29</v>
      </c>
      <c r="C14" s="152"/>
      <c r="D14" s="152"/>
      <c r="E14" s="152"/>
      <c r="F14" s="152"/>
      <c r="G14" s="56">
        <v>16250</v>
      </c>
      <c r="H14" s="56"/>
      <c r="I14" s="19">
        <v>0</v>
      </c>
      <c r="J14" s="56">
        <v>0</v>
      </c>
      <c r="K14" s="62">
        <f>J14/G14*100</f>
        <v>0</v>
      </c>
      <c r="L14" s="53">
        <v>0</v>
      </c>
    </row>
    <row r="15" spans="1:13" ht="15.75">
      <c r="B15" s="20" t="s">
        <v>1</v>
      </c>
      <c r="C15" s="21"/>
      <c r="D15" s="21"/>
      <c r="E15" s="21"/>
      <c r="F15" s="21"/>
      <c r="G15" s="50">
        <f>SUM(G13:G14)</f>
        <v>2054418.13</v>
      </c>
      <c r="H15" s="50">
        <f t="shared" ref="H15:J15" si="1">SUM(H13:H14)</f>
        <v>4835650</v>
      </c>
      <c r="I15" s="50">
        <f t="shared" si="1"/>
        <v>4835650</v>
      </c>
      <c r="J15" s="50">
        <f t="shared" si="1"/>
        <v>2511509.14</v>
      </c>
      <c r="K15" s="58">
        <f>J15/G15*100</f>
        <v>122.24917135052738</v>
      </c>
      <c r="L15" s="58">
        <f>J15/I15*100</f>
        <v>51.937363953139702</v>
      </c>
    </row>
    <row r="16" spans="1:13" ht="15.75">
      <c r="B16" s="157" t="s">
        <v>2</v>
      </c>
      <c r="C16" s="150"/>
      <c r="D16" s="150"/>
      <c r="E16" s="150"/>
      <c r="F16" s="150"/>
      <c r="G16" s="51">
        <f>G12-G15</f>
        <v>-30617.709999999963</v>
      </c>
      <c r="H16" s="51">
        <f>H12-H15</f>
        <v>-23190</v>
      </c>
      <c r="I16" s="51">
        <f>I12-I15</f>
        <v>-23190</v>
      </c>
      <c r="J16" s="51">
        <f>J12-J15</f>
        <v>-303247.80000000028</v>
      </c>
      <c r="K16" s="58">
        <f>J16/G16*100</f>
        <v>990.43266135841202</v>
      </c>
      <c r="L16" s="63">
        <f>J16/I16*100</f>
        <v>1307.6662354463142</v>
      </c>
    </row>
    <row r="17" spans="1:49" ht="18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>
      <c r="B18" s="137" t="s">
        <v>59</v>
      </c>
      <c r="C18" s="137"/>
      <c r="D18" s="137"/>
      <c r="E18" s="137"/>
      <c r="F18" s="137"/>
      <c r="G18" s="7"/>
      <c r="H18" s="7"/>
      <c r="I18" s="7"/>
      <c r="J18" s="7"/>
      <c r="K18" s="1"/>
      <c r="L18" s="1"/>
      <c r="M18" s="1"/>
    </row>
    <row r="19" spans="1:49" ht="25.5">
      <c r="B19" s="140" t="s">
        <v>4</v>
      </c>
      <c r="C19" s="140"/>
      <c r="D19" s="140"/>
      <c r="E19" s="140"/>
      <c r="F19" s="140"/>
      <c r="G19" s="31" t="s">
        <v>217</v>
      </c>
      <c r="H19" s="2" t="s">
        <v>222</v>
      </c>
      <c r="I19" s="2" t="s">
        <v>223</v>
      </c>
      <c r="J19" s="2" t="s">
        <v>224</v>
      </c>
      <c r="K19" s="2" t="s">
        <v>25</v>
      </c>
      <c r="L19" s="2" t="s">
        <v>51</v>
      </c>
    </row>
    <row r="20" spans="1:49">
      <c r="B20" s="141">
        <v>1</v>
      </c>
      <c r="C20" s="142"/>
      <c r="D20" s="142"/>
      <c r="E20" s="142"/>
      <c r="F20" s="142"/>
      <c r="G20" s="38">
        <v>2</v>
      </c>
      <c r="H20" s="36">
        <v>3</v>
      </c>
      <c r="I20" s="36">
        <v>4</v>
      </c>
      <c r="J20" s="36">
        <v>5</v>
      </c>
      <c r="K20" s="36" t="s">
        <v>35</v>
      </c>
      <c r="L20" s="36" t="s">
        <v>36</v>
      </c>
    </row>
    <row r="21" spans="1:49" ht="15.75" customHeight="1">
      <c r="B21" s="138" t="s">
        <v>30</v>
      </c>
      <c r="C21" s="143"/>
      <c r="D21" s="143"/>
      <c r="E21" s="143"/>
      <c r="F21" s="143"/>
      <c r="G21" s="52">
        <v>0</v>
      </c>
      <c r="H21" s="53">
        <v>0</v>
      </c>
      <c r="I21" s="53">
        <v>0</v>
      </c>
      <c r="J21" s="53">
        <v>0</v>
      </c>
      <c r="K21" s="60"/>
      <c r="L21" s="60"/>
    </row>
    <row r="22" spans="1:49" ht="15.75">
      <c r="B22" s="138" t="s">
        <v>31</v>
      </c>
      <c r="C22" s="139"/>
      <c r="D22" s="139"/>
      <c r="E22" s="139"/>
      <c r="F22" s="139"/>
      <c r="G22" s="54">
        <v>0</v>
      </c>
      <c r="H22" s="53">
        <v>0</v>
      </c>
      <c r="I22" s="53">
        <v>0</v>
      </c>
      <c r="J22" s="53">
        <v>0</v>
      </c>
      <c r="K22" s="60"/>
      <c r="L22" s="60"/>
    </row>
    <row r="23" spans="1:49" ht="15" customHeight="1">
      <c r="B23" s="144" t="s">
        <v>52</v>
      </c>
      <c r="C23" s="145"/>
      <c r="D23" s="145"/>
      <c r="E23" s="145"/>
      <c r="F23" s="146"/>
      <c r="G23" s="55"/>
      <c r="H23" s="55">
        <v>0</v>
      </c>
      <c r="I23" s="55">
        <v>0</v>
      </c>
      <c r="J23" s="55">
        <v>0</v>
      </c>
      <c r="K23" s="61">
        <v>0</v>
      </c>
      <c r="L23" s="61">
        <v>0</v>
      </c>
    </row>
    <row r="24" spans="1:49" s="40" customFormat="1" ht="15" customHeight="1">
      <c r="A24"/>
      <c r="B24" s="138" t="s">
        <v>14</v>
      </c>
      <c r="C24" s="139"/>
      <c r="D24" s="139"/>
      <c r="E24" s="139"/>
      <c r="F24" s="139"/>
      <c r="G24" s="56">
        <v>12425.71</v>
      </c>
      <c r="H24" s="56">
        <v>23594</v>
      </c>
      <c r="I24" s="56">
        <v>23594</v>
      </c>
      <c r="J24" s="56">
        <v>23895.11</v>
      </c>
      <c r="K24" s="60">
        <v>0</v>
      </c>
      <c r="L24" s="60">
        <f>J24/I24*100</f>
        <v>101.27621429176909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0" customFormat="1" ht="15" customHeight="1">
      <c r="A25"/>
      <c r="B25" s="138" t="s">
        <v>58</v>
      </c>
      <c r="C25" s="139"/>
      <c r="D25" s="139"/>
      <c r="E25" s="139"/>
      <c r="F25" s="139"/>
      <c r="G25" s="56">
        <v>0</v>
      </c>
      <c r="H25" s="56">
        <v>404</v>
      </c>
      <c r="I25" s="56">
        <v>404</v>
      </c>
      <c r="J25" s="56">
        <v>0</v>
      </c>
      <c r="K25" s="60">
        <v>0</v>
      </c>
      <c r="L25" s="60">
        <v>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7" customFormat="1" ht="15.75">
      <c r="A26" s="46"/>
      <c r="B26" s="144" t="s">
        <v>60</v>
      </c>
      <c r="C26" s="145"/>
      <c r="D26" s="145"/>
      <c r="E26" s="145"/>
      <c r="F26" s="146"/>
      <c r="G26" s="55">
        <v>12425.71</v>
      </c>
      <c r="H26" s="57">
        <v>23190</v>
      </c>
      <c r="I26" s="57">
        <v>23190</v>
      </c>
      <c r="J26" s="57">
        <v>23895.11</v>
      </c>
      <c r="K26" s="61">
        <f>J26/G26*100</f>
        <v>192.30377982425151</v>
      </c>
      <c r="L26" s="61">
        <f>J26/I26*100</f>
        <v>103.04057783527382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</row>
    <row r="27" spans="1:49" ht="15.75">
      <c r="B27" s="156" t="s">
        <v>61</v>
      </c>
      <c r="C27" s="156"/>
      <c r="D27" s="156"/>
      <c r="E27" s="156"/>
      <c r="F27" s="156"/>
      <c r="G27" s="55">
        <f>SUM(G16+G26)</f>
        <v>-18191.999999999964</v>
      </c>
      <c r="H27" s="55">
        <f t="shared" ref="H27:J27" si="2">SUM(H16+H26)</f>
        <v>0</v>
      </c>
      <c r="I27" s="55">
        <f t="shared" si="2"/>
        <v>0</v>
      </c>
      <c r="J27" s="55">
        <f t="shared" si="2"/>
        <v>-279352.69000000029</v>
      </c>
      <c r="K27" s="59">
        <f>J27/G27*100</f>
        <v>1535.579870272652</v>
      </c>
      <c r="L27" s="59">
        <v>0</v>
      </c>
    </row>
    <row r="29" spans="1:49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49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</row>
    <row r="31" spans="1:49" ht="15" customHeight="1"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  <row r="32" spans="1:49" ht="15" customHeight="1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2:12" ht="36.75" customHeight="1"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</row>
    <row r="34" spans="2:12" ht="15" customHeight="1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</row>
    <row r="35" spans="2:12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04"/>
  <sheetViews>
    <sheetView zoomScaleNormal="100" workbookViewId="0">
      <selection activeCell="L7" sqref="L7"/>
    </sheetView>
  </sheetViews>
  <sheetFormatPr defaultRowHeight="15"/>
  <cols>
    <col min="1" max="1" width="7.85546875" customWidth="1"/>
    <col min="2" max="2" width="14.5703125" customWidth="1"/>
    <col min="3" max="3" width="42" customWidth="1"/>
    <col min="4" max="5" width="16.85546875" customWidth="1"/>
    <col min="6" max="6" width="18.140625" customWidth="1"/>
    <col min="7" max="8" width="18.7109375" customWidth="1"/>
    <col min="9" max="9" width="15.28515625" customWidth="1"/>
  </cols>
  <sheetData>
    <row r="2" spans="1:9" ht="15.75">
      <c r="C2" s="162" t="s">
        <v>181</v>
      </c>
      <c r="D2" s="162"/>
      <c r="E2" s="70"/>
    </row>
    <row r="4" spans="1:9" ht="15.75">
      <c r="A4" s="69" t="s">
        <v>179</v>
      </c>
      <c r="C4" s="162" t="s">
        <v>209</v>
      </c>
      <c r="D4" s="162"/>
      <c r="E4" s="70"/>
    </row>
    <row r="5" spans="1:9" ht="15.75">
      <c r="A5" s="163" t="s">
        <v>180</v>
      </c>
      <c r="B5" s="164"/>
      <c r="C5" s="164"/>
      <c r="D5" s="164"/>
      <c r="E5" s="164"/>
      <c r="F5" s="164"/>
      <c r="G5" s="164"/>
      <c r="H5" s="164"/>
    </row>
    <row r="7" spans="1:9" ht="51">
      <c r="A7" s="71" t="s">
        <v>178</v>
      </c>
      <c r="B7" s="71" t="s">
        <v>177</v>
      </c>
      <c r="C7" s="72" t="s">
        <v>176</v>
      </c>
      <c r="D7" s="73" t="s">
        <v>225</v>
      </c>
      <c r="E7" s="74" t="s">
        <v>226</v>
      </c>
      <c r="F7" s="75" t="s">
        <v>227</v>
      </c>
      <c r="G7" s="73" t="s">
        <v>228</v>
      </c>
      <c r="H7" s="73" t="s">
        <v>229</v>
      </c>
      <c r="I7" s="73" t="s">
        <v>230</v>
      </c>
    </row>
    <row r="8" spans="1:9">
      <c r="A8" s="159">
        <v>1</v>
      </c>
      <c r="B8" s="160"/>
      <c r="C8" s="161"/>
      <c r="D8" s="76">
        <v>2</v>
      </c>
      <c r="E8" s="76">
        <v>3</v>
      </c>
      <c r="F8" s="77">
        <v>4</v>
      </c>
      <c r="G8" s="78">
        <v>5</v>
      </c>
      <c r="H8" s="78" t="s">
        <v>35</v>
      </c>
      <c r="I8" s="79" t="s">
        <v>36</v>
      </c>
    </row>
    <row r="9" spans="1:9" ht="28.5" customHeight="1">
      <c r="A9" s="80">
        <v>6</v>
      </c>
      <c r="B9" s="80"/>
      <c r="C9" s="103" t="s">
        <v>175</v>
      </c>
      <c r="D9" s="86">
        <f>SUM(D10+D14+D17+D21+D26)</f>
        <v>2023800.42</v>
      </c>
      <c r="E9" s="86">
        <f t="shared" ref="E9:F9" si="0">SUM(E10+E14+E17+E21+E26)</f>
        <v>4812460</v>
      </c>
      <c r="F9" s="86">
        <f t="shared" si="0"/>
        <v>4812460</v>
      </c>
      <c r="G9" s="86">
        <f>SUM(G10+G14+G17+G21+G26)</f>
        <v>2208261.34</v>
      </c>
      <c r="H9" s="86">
        <f t="shared" ref="H9:H23" si="1">G9/D9*100</f>
        <v>109.11458057707092</v>
      </c>
      <c r="I9" s="83">
        <f t="shared" ref="I9:I24" si="2">G9/F9*100</f>
        <v>45.886331314961573</v>
      </c>
    </row>
    <row r="10" spans="1:9" ht="28.5" customHeight="1">
      <c r="A10" s="80">
        <v>63</v>
      </c>
      <c r="B10" s="80"/>
      <c r="C10" s="130" t="s">
        <v>12</v>
      </c>
      <c r="D10" s="86">
        <f>D11</f>
        <v>16250</v>
      </c>
      <c r="E10" s="86">
        <f t="shared" ref="E10:G10" si="3">E11</f>
        <v>0</v>
      </c>
      <c r="F10" s="86">
        <f t="shared" si="3"/>
        <v>0</v>
      </c>
      <c r="G10" s="86">
        <f t="shared" si="3"/>
        <v>0</v>
      </c>
      <c r="H10" s="86">
        <f t="shared" ref="H10:H13" si="4">G10/D10*100</f>
        <v>0</v>
      </c>
      <c r="I10" s="83">
        <v>0</v>
      </c>
    </row>
    <row r="11" spans="1:9">
      <c r="A11" s="103">
        <v>634</v>
      </c>
      <c r="B11" s="80"/>
      <c r="C11" s="130" t="s">
        <v>215</v>
      </c>
      <c r="D11" s="86">
        <f>D12+D13</f>
        <v>16250</v>
      </c>
      <c r="E11" s="86">
        <f>E12+E13</f>
        <v>0</v>
      </c>
      <c r="F11" s="86">
        <f>F12+F13</f>
        <v>0</v>
      </c>
      <c r="G11" s="86">
        <f>G12+G13</f>
        <v>0</v>
      </c>
      <c r="H11" s="86">
        <f t="shared" si="4"/>
        <v>0</v>
      </c>
      <c r="I11" s="83">
        <v>0</v>
      </c>
    </row>
    <row r="12" spans="1:9">
      <c r="A12" s="90"/>
      <c r="B12" s="81">
        <v>6341</v>
      </c>
      <c r="C12" s="131" t="s">
        <v>216</v>
      </c>
      <c r="D12" s="89">
        <v>0</v>
      </c>
      <c r="E12" s="109">
        <v>0</v>
      </c>
      <c r="F12" s="109">
        <v>0</v>
      </c>
      <c r="G12" s="89">
        <v>0</v>
      </c>
      <c r="H12" s="86">
        <v>0</v>
      </c>
      <c r="I12" s="83">
        <v>0</v>
      </c>
    </row>
    <row r="13" spans="1:9">
      <c r="A13" s="90"/>
      <c r="B13" s="81">
        <v>6392</v>
      </c>
      <c r="C13" s="131" t="s">
        <v>219</v>
      </c>
      <c r="D13" s="82">
        <v>16250</v>
      </c>
      <c r="E13" s="82">
        <v>0</v>
      </c>
      <c r="F13" s="82">
        <v>0</v>
      </c>
      <c r="G13" s="82">
        <v>0</v>
      </c>
      <c r="H13" s="86">
        <f t="shared" si="4"/>
        <v>0</v>
      </c>
      <c r="I13" s="83">
        <v>0</v>
      </c>
    </row>
    <row r="14" spans="1:9" ht="45" customHeight="1">
      <c r="A14" s="80">
        <v>65</v>
      </c>
      <c r="B14" s="80"/>
      <c r="C14" s="103" t="s">
        <v>174</v>
      </c>
      <c r="D14" s="86">
        <f t="shared" ref="D14:F15" si="5">D15</f>
        <v>298421.71999999997</v>
      </c>
      <c r="E14" s="86">
        <f t="shared" si="5"/>
        <v>580000</v>
      </c>
      <c r="F14" s="86">
        <f t="shared" si="5"/>
        <v>580000</v>
      </c>
      <c r="G14" s="86">
        <f>G15</f>
        <v>258514.07</v>
      </c>
      <c r="H14" s="86">
        <f t="shared" si="1"/>
        <v>86.627096043813452</v>
      </c>
      <c r="I14" s="83">
        <f t="shared" si="2"/>
        <v>44.571391379310342</v>
      </c>
    </row>
    <row r="15" spans="1:9">
      <c r="A15" s="103" t="s">
        <v>173</v>
      </c>
      <c r="B15" s="80"/>
      <c r="C15" s="103" t="s">
        <v>172</v>
      </c>
      <c r="D15" s="86">
        <f t="shared" si="5"/>
        <v>298421.71999999997</v>
      </c>
      <c r="E15" s="86">
        <f t="shared" si="5"/>
        <v>580000</v>
      </c>
      <c r="F15" s="86">
        <f t="shared" si="5"/>
        <v>580000</v>
      </c>
      <c r="G15" s="86">
        <f>G16</f>
        <v>258514.07</v>
      </c>
      <c r="H15" s="86">
        <f t="shared" si="1"/>
        <v>86.627096043813452</v>
      </c>
      <c r="I15" s="83">
        <f t="shared" si="2"/>
        <v>44.571391379310342</v>
      </c>
    </row>
    <row r="16" spans="1:9">
      <c r="A16" s="90"/>
      <c r="B16" s="81" t="s">
        <v>171</v>
      </c>
      <c r="C16" s="81" t="s">
        <v>170</v>
      </c>
      <c r="D16" s="89">
        <v>298421.71999999997</v>
      </c>
      <c r="E16" s="109">
        <v>580000</v>
      </c>
      <c r="F16" s="109">
        <v>580000</v>
      </c>
      <c r="G16" s="89">
        <v>258514.07</v>
      </c>
      <c r="H16" s="86">
        <f t="shared" si="1"/>
        <v>86.627096043813452</v>
      </c>
      <c r="I16" s="83">
        <f t="shared" si="2"/>
        <v>44.571391379310342</v>
      </c>
    </row>
    <row r="17" spans="1:9">
      <c r="A17" s="80">
        <v>66</v>
      </c>
      <c r="B17" s="80"/>
      <c r="C17" s="103" t="s">
        <v>169</v>
      </c>
      <c r="D17" s="86">
        <f t="shared" ref="D17:F17" si="6">D18</f>
        <v>50427.03</v>
      </c>
      <c r="E17" s="86">
        <f t="shared" si="6"/>
        <v>89298</v>
      </c>
      <c r="F17" s="86">
        <f t="shared" si="6"/>
        <v>89298</v>
      </c>
      <c r="G17" s="86">
        <f>G18</f>
        <v>39586.06</v>
      </c>
      <c r="H17" s="86">
        <f t="shared" si="1"/>
        <v>78.501668648738573</v>
      </c>
      <c r="I17" s="83">
        <f t="shared" si="2"/>
        <v>44.330287352460303</v>
      </c>
    </row>
    <row r="18" spans="1:9">
      <c r="A18" s="103">
        <v>661</v>
      </c>
      <c r="B18" s="80"/>
      <c r="C18" s="103" t="s">
        <v>168</v>
      </c>
      <c r="D18" s="86">
        <f t="shared" ref="D18:F18" si="7">D19+D20</f>
        <v>50427.03</v>
      </c>
      <c r="E18" s="86">
        <f t="shared" si="7"/>
        <v>89298</v>
      </c>
      <c r="F18" s="86">
        <f t="shared" si="7"/>
        <v>89298</v>
      </c>
      <c r="G18" s="86">
        <f>G19+G20</f>
        <v>39586.06</v>
      </c>
      <c r="H18" s="86">
        <f t="shared" si="1"/>
        <v>78.501668648738573</v>
      </c>
      <c r="I18" s="83">
        <f t="shared" si="2"/>
        <v>44.330287352460303</v>
      </c>
    </row>
    <row r="19" spans="1:9">
      <c r="A19" s="90"/>
      <c r="B19" s="81">
        <v>6614</v>
      </c>
      <c r="C19" s="81" t="s">
        <v>167</v>
      </c>
      <c r="D19" s="89">
        <v>38484.11</v>
      </c>
      <c r="E19" s="82">
        <v>64598</v>
      </c>
      <c r="F19" s="82">
        <v>64598</v>
      </c>
      <c r="G19" s="89">
        <v>26854.81</v>
      </c>
      <c r="H19" s="86">
        <f t="shared" si="1"/>
        <v>69.781553997221195</v>
      </c>
      <c r="I19" s="83">
        <f t="shared" si="2"/>
        <v>41.572200377720677</v>
      </c>
    </row>
    <row r="20" spans="1:9">
      <c r="A20" s="90"/>
      <c r="B20" s="81">
        <v>6615</v>
      </c>
      <c r="C20" s="81" t="s">
        <v>166</v>
      </c>
      <c r="D20" s="89">
        <v>11942.92</v>
      </c>
      <c r="E20" s="82">
        <v>24700</v>
      </c>
      <c r="F20" s="82">
        <v>24700</v>
      </c>
      <c r="G20" s="89">
        <v>12731.25</v>
      </c>
      <c r="H20" s="86">
        <f t="shared" si="1"/>
        <v>106.60081454116748</v>
      </c>
      <c r="I20" s="83">
        <f t="shared" si="2"/>
        <v>51.543522267206477</v>
      </c>
    </row>
    <row r="21" spans="1:9">
      <c r="A21" s="80">
        <v>67</v>
      </c>
      <c r="B21" s="81"/>
      <c r="C21" s="105" t="s">
        <v>165</v>
      </c>
      <c r="D21" s="86">
        <f t="shared" ref="D21:G22" si="8">D22</f>
        <v>1658701.67</v>
      </c>
      <c r="E21" s="86">
        <f t="shared" si="8"/>
        <v>4143162</v>
      </c>
      <c r="F21" s="86">
        <f t="shared" si="8"/>
        <v>4143162</v>
      </c>
      <c r="G21" s="86">
        <f t="shared" si="8"/>
        <v>1898611.17</v>
      </c>
      <c r="H21" s="86">
        <f t="shared" si="1"/>
        <v>114.46369195492521</v>
      </c>
      <c r="I21" s="83">
        <f t="shared" si="2"/>
        <v>45.825173382069053</v>
      </c>
    </row>
    <row r="22" spans="1:9">
      <c r="A22" s="103">
        <v>671</v>
      </c>
      <c r="B22" s="80"/>
      <c r="C22" s="105" t="s">
        <v>165</v>
      </c>
      <c r="D22" s="86">
        <f t="shared" si="8"/>
        <v>1658701.67</v>
      </c>
      <c r="E22" s="86">
        <f t="shared" si="8"/>
        <v>4143162</v>
      </c>
      <c r="F22" s="86">
        <f t="shared" si="8"/>
        <v>4143162</v>
      </c>
      <c r="G22" s="86">
        <f>G23</f>
        <v>1898611.17</v>
      </c>
      <c r="H22" s="86">
        <f t="shared" si="1"/>
        <v>114.46369195492521</v>
      </c>
      <c r="I22" s="83">
        <f t="shared" si="2"/>
        <v>45.825173382069053</v>
      </c>
    </row>
    <row r="23" spans="1:9">
      <c r="A23" s="90"/>
      <c r="B23" s="81">
        <v>6711</v>
      </c>
      <c r="C23" s="81" t="s">
        <v>164</v>
      </c>
      <c r="D23" s="89">
        <v>1658701.67</v>
      </c>
      <c r="E23" s="82">
        <v>4143162</v>
      </c>
      <c r="F23" s="82">
        <v>4143162</v>
      </c>
      <c r="G23" s="89">
        <v>1898611.17</v>
      </c>
      <c r="H23" s="86">
        <f t="shared" si="1"/>
        <v>114.46369195492521</v>
      </c>
      <c r="I23" s="83">
        <f t="shared" si="2"/>
        <v>45.825173382069053</v>
      </c>
    </row>
    <row r="24" spans="1:9">
      <c r="A24" s="80" t="s">
        <v>163</v>
      </c>
      <c r="B24" s="103"/>
      <c r="C24" s="103" t="s">
        <v>210</v>
      </c>
      <c r="D24" s="86">
        <v>0</v>
      </c>
      <c r="E24" s="86">
        <v>23594</v>
      </c>
      <c r="F24" s="86">
        <v>23594</v>
      </c>
      <c r="G24" s="86">
        <v>0</v>
      </c>
      <c r="H24" s="86">
        <v>0</v>
      </c>
      <c r="I24" s="83">
        <f t="shared" si="2"/>
        <v>0</v>
      </c>
    </row>
    <row r="25" spans="1:9">
      <c r="A25" s="80" t="s">
        <v>162</v>
      </c>
      <c r="B25" s="80"/>
      <c r="C25" s="103" t="s">
        <v>161</v>
      </c>
      <c r="D25" s="104">
        <f>'[1]STRANA 2'!F18</f>
        <v>0</v>
      </c>
      <c r="E25" s="86">
        <v>404</v>
      </c>
      <c r="F25" s="86">
        <v>404</v>
      </c>
      <c r="G25" s="86">
        <v>0</v>
      </c>
      <c r="H25" s="86">
        <v>0</v>
      </c>
      <c r="I25" s="83">
        <v>0</v>
      </c>
    </row>
    <row r="26" spans="1:9">
      <c r="A26" s="80">
        <v>639</v>
      </c>
      <c r="B26" s="80">
        <v>6391</v>
      </c>
      <c r="C26" s="103" t="s">
        <v>81</v>
      </c>
      <c r="D26" s="104">
        <v>0</v>
      </c>
      <c r="E26" s="86">
        <v>0</v>
      </c>
      <c r="F26" s="86">
        <v>0</v>
      </c>
      <c r="G26" s="86">
        <v>11550.04</v>
      </c>
      <c r="H26" s="86">
        <v>0</v>
      </c>
      <c r="I26" s="83">
        <v>0</v>
      </c>
    </row>
    <row r="27" spans="1:9" ht="51">
      <c r="A27" s="71" t="s">
        <v>178</v>
      </c>
      <c r="B27" s="71" t="s">
        <v>177</v>
      </c>
      <c r="C27" s="72" t="s">
        <v>176</v>
      </c>
      <c r="D27" s="73" t="s">
        <v>225</v>
      </c>
      <c r="E27" s="74" t="s">
        <v>226</v>
      </c>
      <c r="F27" s="75" t="s">
        <v>227</v>
      </c>
      <c r="G27" s="73" t="s">
        <v>228</v>
      </c>
      <c r="H27" s="73" t="s">
        <v>229</v>
      </c>
      <c r="I27" s="73" t="s">
        <v>230</v>
      </c>
    </row>
    <row r="28" spans="1:9">
      <c r="A28" s="159">
        <v>1</v>
      </c>
      <c r="B28" s="160"/>
      <c r="C28" s="161"/>
      <c r="D28" s="76">
        <v>2</v>
      </c>
      <c r="E28" s="76">
        <v>3</v>
      </c>
      <c r="F28" s="77">
        <v>4</v>
      </c>
      <c r="G28" s="78">
        <v>5</v>
      </c>
      <c r="H28" s="78" t="s">
        <v>35</v>
      </c>
      <c r="I28" s="79" t="s">
        <v>36</v>
      </c>
    </row>
    <row r="29" spans="1:9">
      <c r="A29" s="80">
        <v>3</v>
      </c>
      <c r="B29" s="80"/>
      <c r="C29" s="84" t="s">
        <v>160</v>
      </c>
      <c r="D29" s="86">
        <f>D30+D39+D71+D80+D85</f>
        <v>2038168.13</v>
      </c>
      <c r="E29" s="86">
        <f>E30+E39+E71+E80+E85</f>
        <v>4835650</v>
      </c>
      <c r="F29" s="86">
        <f>F30+F39+F71+F80+F85</f>
        <v>4835650</v>
      </c>
      <c r="G29" s="86">
        <f>G30+G39+G71+G80+G85+G84</f>
        <v>2511509.14</v>
      </c>
      <c r="H29" s="86">
        <f t="shared" ref="H29:H37" si="9">G29/D29*100</f>
        <v>123.22384512998936</v>
      </c>
      <c r="I29" s="83">
        <f t="shared" ref="I29:I37" si="10">G29/F29*100</f>
        <v>51.937363953139702</v>
      </c>
    </row>
    <row r="30" spans="1:9">
      <c r="A30" s="80"/>
      <c r="B30" s="80"/>
      <c r="C30" s="84" t="s">
        <v>3</v>
      </c>
      <c r="D30" s="86">
        <f>D31+D34+D36</f>
        <v>1387163.7999999998</v>
      </c>
      <c r="E30" s="86">
        <f>E31+E34+E36</f>
        <v>3195574</v>
      </c>
      <c r="F30" s="86">
        <f>F31+F34+F36</f>
        <v>3195574</v>
      </c>
      <c r="G30" s="86">
        <f>G31+G34+G36</f>
        <v>1842559.14</v>
      </c>
      <c r="H30" s="86">
        <f t="shared" si="9"/>
        <v>132.82924049776963</v>
      </c>
      <c r="I30" s="83">
        <f t="shared" si="10"/>
        <v>57.659723730384584</v>
      </c>
    </row>
    <row r="31" spans="1:9">
      <c r="A31" s="80">
        <v>31</v>
      </c>
      <c r="B31" s="80"/>
      <c r="C31" s="84" t="s">
        <v>159</v>
      </c>
      <c r="D31" s="86">
        <f>D32+D33</f>
        <v>1138099.52</v>
      </c>
      <c r="E31" s="86">
        <f>E32+E33</f>
        <v>2632700</v>
      </c>
      <c r="F31" s="86">
        <f>F32+F33</f>
        <v>2632700</v>
      </c>
      <c r="G31" s="86">
        <f>G32+G33</f>
        <v>1522413.53</v>
      </c>
      <c r="H31" s="86">
        <f t="shared" si="9"/>
        <v>133.76804956389051</v>
      </c>
      <c r="I31" s="83">
        <f t="shared" si="10"/>
        <v>57.827079804003503</v>
      </c>
    </row>
    <row r="32" spans="1:9">
      <c r="A32" s="84">
        <v>311</v>
      </c>
      <c r="B32" s="87" t="s">
        <v>158</v>
      </c>
      <c r="C32" s="87" t="s">
        <v>32</v>
      </c>
      <c r="D32" s="89">
        <v>976800.07</v>
      </c>
      <c r="E32" s="89">
        <v>2373037</v>
      </c>
      <c r="F32" s="89">
        <v>2373037</v>
      </c>
      <c r="G32" s="89">
        <v>1374566.79</v>
      </c>
      <c r="H32" s="86">
        <f t="shared" si="9"/>
        <v>140.72140576320805</v>
      </c>
      <c r="I32" s="83">
        <f t="shared" si="10"/>
        <v>57.924372439199225</v>
      </c>
    </row>
    <row r="33" spans="1:9">
      <c r="A33" s="84"/>
      <c r="B33" s="87">
        <v>3114</v>
      </c>
      <c r="C33" s="87" t="s">
        <v>157</v>
      </c>
      <c r="D33" s="89">
        <v>161299.45000000001</v>
      </c>
      <c r="E33" s="89">
        <v>259663</v>
      </c>
      <c r="F33" s="89">
        <v>259663</v>
      </c>
      <c r="G33" s="89">
        <v>147846.74</v>
      </c>
      <c r="H33" s="86">
        <f t="shared" si="9"/>
        <v>91.659791772383585</v>
      </c>
      <c r="I33" s="83">
        <f t="shared" si="10"/>
        <v>56.937931087602003</v>
      </c>
    </row>
    <row r="34" spans="1:9">
      <c r="A34" s="90"/>
      <c r="B34" s="80"/>
      <c r="C34" s="84" t="s">
        <v>155</v>
      </c>
      <c r="D34" s="86">
        <f>D35</f>
        <v>62684.14</v>
      </c>
      <c r="E34" s="86">
        <f>E35</f>
        <v>132115</v>
      </c>
      <c r="F34" s="86">
        <f>F35</f>
        <v>132115</v>
      </c>
      <c r="G34" s="86">
        <f>G35</f>
        <v>68666.12</v>
      </c>
      <c r="H34" s="86">
        <f t="shared" si="9"/>
        <v>109.54305187883251</v>
      </c>
      <c r="I34" s="83">
        <f t="shared" si="10"/>
        <v>51.974507058244711</v>
      </c>
    </row>
    <row r="35" spans="1:9">
      <c r="A35" s="84">
        <v>312</v>
      </c>
      <c r="B35" s="87" t="s">
        <v>156</v>
      </c>
      <c r="C35" s="87" t="s">
        <v>155</v>
      </c>
      <c r="D35" s="89">
        <v>62684.14</v>
      </c>
      <c r="E35" s="89">
        <v>132115</v>
      </c>
      <c r="F35" s="89">
        <v>132115</v>
      </c>
      <c r="G35" s="89">
        <v>68666.12</v>
      </c>
      <c r="H35" s="86">
        <f t="shared" si="9"/>
        <v>109.54305187883251</v>
      </c>
      <c r="I35" s="83">
        <f t="shared" si="10"/>
        <v>51.974507058244711</v>
      </c>
    </row>
    <row r="36" spans="1:9">
      <c r="A36" s="84"/>
      <c r="B36" s="80"/>
      <c r="C36" s="84" t="s">
        <v>154</v>
      </c>
      <c r="D36" s="86">
        <f>D37+D38</f>
        <v>186380.14</v>
      </c>
      <c r="E36" s="86">
        <f>E37+E38</f>
        <v>430759</v>
      </c>
      <c r="F36" s="86">
        <f>F37+F38</f>
        <v>430759</v>
      </c>
      <c r="G36" s="86">
        <f>G37+G38</f>
        <v>251479.49</v>
      </c>
      <c r="H36" s="86">
        <f t="shared" si="9"/>
        <v>134.92826542570469</v>
      </c>
      <c r="I36" s="83">
        <f t="shared" si="10"/>
        <v>58.380553859582726</v>
      </c>
    </row>
    <row r="37" spans="1:9">
      <c r="A37" s="84">
        <v>313</v>
      </c>
      <c r="B37" s="87" t="s">
        <v>153</v>
      </c>
      <c r="C37" s="87" t="s">
        <v>152</v>
      </c>
      <c r="D37" s="89">
        <v>186380.14</v>
      </c>
      <c r="E37" s="89">
        <v>430759</v>
      </c>
      <c r="F37" s="89">
        <v>430759</v>
      </c>
      <c r="G37" s="89">
        <v>251479.49</v>
      </c>
      <c r="H37" s="86">
        <f t="shared" si="9"/>
        <v>134.92826542570469</v>
      </c>
      <c r="I37" s="83">
        <f t="shared" si="10"/>
        <v>58.380553859582726</v>
      </c>
    </row>
    <row r="38" spans="1:9" ht="25.5">
      <c r="A38" s="84"/>
      <c r="B38" s="87" t="s">
        <v>151</v>
      </c>
      <c r="C38" s="87" t="s">
        <v>150</v>
      </c>
      <c r="D38" s="88">
        <f>'[1]STRANA 2'!F31</f>
        <v>0</v>
      </c>
      <c r="E38" s="89">
        <v>0</v>
      </c>
      <c r="F38" s="89">
        <v>0</v>
      </c>
      <c r="G38" s="89">
        <v>0</v>
      </c>
      <c r="H38" s="86">
        <v>0</v>
      </c>
      <c r="I38" s="83">
        <v>0</v>
      </c>
    </row>
    <row r="39" spans="1:9">
      <c r="A39" s="80">
        <v>32</v>
      </c>
      <c r="B39" s="80"/>
      <c r="C39" s="84" t="s">
        <v>9</v>
      </c>
      <c r="D39" s="86">
        <f>D40+D44+D51+D61+D63</f>
        <v>609711.98</v>
      </c>
      <c r="E39" s="86">
        <f>E40+E44+E51+E61+E63</f>
        <v>1531966</v>
      </c>
      <c r="F39" s="86">
        <f>F40+F44+F51+F61+F63</f>
        <v>1531966</v>
      </c>
      <c r="G39" s="86">
        <f>G40+G44+G51+G61+G63</f>
        <v>637897.80000000005</v>
      </c>
      <c r="H39" s="86">
        <f t="shared" ref="H39:H55" si="11">G39/D39*100</f>
        <v>104.62280895317164</v>
      </c>
      <c r="I39" s="83">
        <f t="shared" ref="I39:I55" si="12">G39/F39*100</f>
        <v>41.639161704633132</v>
      </c>
    </row>
    <row r="40" spans="1:9">
      <c r="A40" s="84" t="s">
        <v>149</v>
      </c>
      <c r="B40" s="80"/>
      <c r="C40" s="84" t="s">
        <v>33</v>
      </c>
      <c r="D40" s="86">
        <f>SUM(D41:D43)</f>
        <v>44165.329999999994</v>
      </c>
      <c r="E40" s="86">
        <f>SUM(E41:E43)</f>
        <v>94421</v>
      </c>
      <c r="F40" s="86">
        <f>SUM(F41:F43)</f>
        <v>94421</v>
      </c>
      <c r="G40" s="86">
        <f>SUM(G41:G43)</f>
        <v>46317.89</v>
      </c>
      <c r="H40" s="86">
        <f t="shared" si="11"/>
        <v>104.87386825820164</v>
      </c>
      <c r="I40" s="83">
        <f t="shared" si="12"/>
        <v>49.054648859893454</v>
      </c>
    </row>
    <row r="41" spans="1:9">
      <c r="A41" s="32"/>
      <c r="B41" s="87" t="s">
        <v>148</v>
      </c>
      <c r="C41" s="87" t="s">
        <v>34</v>
      </c>
      <c r="D41" s="89">
        <v>1802.49</v>
      </c>
      <c r="E41" s="89">
        <v>1792</v>
      </c>
      <c r="F41" s="89">
        <v>1792</v>
      </c>
      <c r="G41" s="89">
        <v>1211.46</v>
      </c>
      <c r="H41" s="86">
        <f t="shared" si="11"/>
        <v>67.210359003378656</v>
      </c>
      <c r="I41" s="83">
        <f t="shared" si="12"/>
        <v>67.603794642857139</v>
      </c>
    </row>
    <row r="42" spans="1:9" ht="18" customHeight="1">
      <c r="A42" s="32"/>
      <c r="B42" s="87" t="s">
        <v>147</v>
      </c>
      <c r="C42" s="87" t="s">
        <v>146</v>
      </c>
      <c r="D42" s="89">
        <v>40829.839999999997</v>
      </c>
      <c r="E42" s="89">
        <v>88913</v>
      </c>
      <c r="F42" s="89">
        <v>88913</v>
      </c>
      <c r="G42" s="89">
        <v>43166.43</v>
      </c>
      <c r="H42" s="86">
        <f t="shared" si="11"/>
        <v>105.72275081166129</v>
      </c>
      <c r="I42" s="83">
        <f t="shared" si="12"/>
        <v>48.549064816168617</v>
      </c>
    </row>
    <row r="43" spans="1:9">
      <c r="A43" s="90"/>
      <c r="B43" s="87" t="s">
        <v>145</v>
      </c>
      <c r="C43" s="87" t="s">
        <v>144</v>
      </c>
      <c r="D43" s="89">
        <v>1533</v>
      </c>
      <c r="E43" s="89">
        <v>3716</v>
      </c>
      <c r="F43" s="89">
        <v>3716</v>
      </c>
      <c r="G43" s="89">
        <v>1940</v>
      </c>
      <c r="H43" s="86">
        <f t="shared" si="11"/>
        <v>126.54924983692106</v>
      </c>
      <c r="I43" s="83">
        <f t="shared" si="12"/>
        <v>52.206673842841766</v>
      </c>
    </row>
    <row r="44" spans="1:9">
      <c r="A44" s="84" t="s">
        <v>143</v>
      </c>
      <c r="B44" s="80"/>
      <c r="C44" s="84" t="s">
        <v>142</v>
      </c>
      <c r="D44" s="86">
        <f>SUM(D45:D50)</f>
        <v>490881.39</v>
      </c>
      <c r="E44" s="86">
        <f>SUM(E45:E50)</f>
        <v>1196079</v>
      </c>
      <c r="F44" s="86">
        <f>SUM(F45:F50)</f>
        <v>1196079</v>
      </c>
      <c r="G44" s="86">
        <f>SUM(G45:G50)</f>
        <v>465071.43</v>
      </c>
      <c r="H44" s="86">
        <f t="shared" si="11"/>
        <v>94.742118865007285</v>
      </c>
      <c r="I44" s="83">
        <f t="shared" si="12"/>
        <v>38.883002711359367</v>
      </c>
    </row>
    <row r="45" spans="1:9">
      <c r="A45" s="90"/>
      <c r="B45" s="87" t="s">
        <v>141</v>
      </c>
      <c r="C45" s="87" t="s">
        <v>140</v>
      </c>
      <c r="D45" s="89">
        <v>45677.9</v>
      </c>
      <c r="E45" s="89">
        <v>91472</v>
      </c>
      <c r="F45" s="89">
        <v>91472</v>
      </c>
      <c r="G45" s="89">
        <v>52047.43</v>
      </c>
      <c r="H45" s="86">
        <f t="shared" si="11"/>
        <v>113.94444578231486</v>
      </c>
      <c r="I45" s="83">
        <f t="shared" si="12"/>
        <v>56.899849134161272</v>
      </c>
    </row>
    <row r="46" spans="1:9">
      <c r="A46" s="90"/>
      <c r="B46" s="87">
        <v>3222</v>
      </c>
      <c r="C46" s="87" t="s">
        <v>139</v>
      </c>
      <c r="D46" s="89">
        <v>314257.76</v>
      </c>
      <c r="E46" s="89">
        <v>639603</v>
      </c>
      <c r="F46" s="89">
        <v>639603</v>
      </c>
      <c r="G46" s="89">
        <v>283215.14</v>
      </c>
      <c r="H46" s="86">
        <f t="shared" si="11"/>
        <v>90.121924117323303</v>
      </c>
      <c r="I46" s="83">
        <f t="shared" si="12"/>
        <v>44.279832958882309</v>
      </c>
    </row>
    <row r="47" spans="1:9">
      <c r="A47" s="84"/>
      <c r="B47" s="87" t="s">
        <v>138</v>
      </c>
      <c r="C47" s="87" t="s">
        <v>137</v>
      </c>
      <c r="D47" s="89">
        <v>114514.52</v>
      </c>
      <c r="E47" s="89">
        <v>378385</v>
      </c>
      <c r="F47" s="89">
        <v>378385</v>
      </c>
      <c r="G47" s="89">
        <v>107071</v>
      </c>
      <c r="H47" s="86">
        <f t="shared" si="11"/>
        <v>93.499933458219971</v>
      </c>
      <c r="I47" s="83">
        <f t="shared" si="12"/>
        <v>28.296840519576623</v>
      </c>
    </row>
    <row r="48" spans="1:9" ht="18" customHeight="1">
      <c r="A48" s="90"/>
      <c r="B48" s="87">
        <v>3224</v>
      </c>
      <c r="C48" s="87" t="s">
        <v>136</v>
      </c>
      <c r="D48" s="89">
        <v>10522.92</v>
      </c>
      <c r="E48" s="89">
        <v>27963</v>
      </c>
      <c r="F48" s="89">
        <v>27963</v>
      </c>
      <c r="G48" s="89">
        <v>13567.93</v>
      </c>
      <c r="H48" s="86">
        <f t="shared" si="11"/>
        <v>128.93693005363531</v>
      </c>
      <c r="I48" s="83">
        <f t="shared" si="12"/>
        <v>48.521009905947146</v>
      </c>
    </row>
    <row r="49" spans="1:9">
      <c r="A49" s="90"/>
      <c r="B49" s="87" t="s">
        <v>135</v>
      </c>
      <c r="C49" s="87" t="s">
        <v>134</v>
      </c>
      <c r="D49" s="89">
        <v>5674.69</v>
      </c>
      <c r="E49" s="89">
        <v>44616</v>
      </c>
      <c r="F49" s="89">
        <v>44616</v>
      </c>
      <c r="G49" s="89">
        <v>9169.93</v>
      </c>
      <c r="H49" s="86">
        <f t="shared" si="11"/>
        <v>161.59349673726672</v>
      </c>
      <c r="I49" s="83">
        <f t="shared" si="12"/>
        <v>20.55300788954635</v>
      </c>
    </row>
    <row r="50" spans="1:9">
      <c r="A50" s="90"/>
      <c r="B50" s="87">
        <v>3227</v>
      </c>
      <c r="C50" s="87" t="s">
        <v>133</v>
      </c>
      <c r="D50" s="89">
        <v>233.6</v>
      </c>
      <c r="E50" s="89">
        <v>14040</v>
      </c>
      <c r="F50" s="89">
        <v>14040</v>
      </c>
      <c r="G50" s="89">
        <v>0</v>
      </c>
      <c r="H50" s="86">
        <f t="shared" si="11"/>
        <v>0</v>
      </c>
      <c r="I50" s="83">
        <f t="shared" si="12"/>
        <v>0</v>
      </c>
    </row>
    <row r="51" spans="1:9">
      <c r="A51" s="84" t="s">
        <v>132</v>
      </c>
      <c r="B51" s="80"/>
      <c r="C51" s="84" t="s">
        <v>131</v>
      </c>
      <c r="D51" s="86">
        <f>SUM(D52:D60)</f>
        <v>72635.740000000005</v>
      </c>
      <c r="E51" s="86">
        <f>SUM(E52:E60)</f>
        <v>235325</v>
      </c>
      <c r="F51" s="86">
        <f>SUM(F52:F60)</f>
        <v>235325</v>
      </c>
      <c r="G51" s="86">
        <f>SUM(G52:G60)</f>
        <v>124531.25</v>
      </c>
      <c r="H51" s="86">
        <f t="shared" si="11"/>
        <v>171.44624670995296</v>
      </c>
      <c r="I51" s="83">
        <f t="shared" si="12"/>
        <v>52.918835652820576</v>
      </c>
    </row>
    <row r="52" spans="1:9">
      <c r="A52" s="90"/>
      <c r="B52" s="87" t="s">
        <v>130</v>
      </c>
      <c r="C52" s="87" t="s">
        <v>129</v>
      </c>
      <c r="D52" s="89">
        <v>4722.1899999999996</v>
      </c>
      <c r="E52" s="89">
        <v>12560</v>
      </c>
      <c r="F52" s="89">
        <v>12560</v>
      </c>
      <c r="G52" s="89">
        <v>5329.01</v>
      </c>
      <c r="H52" s="86">
        <f t="shared" si="11"/>
        <v>112.85039356739142</v>
      </c>
      <c r="I52" s="83">
        <f t="shared" si="12"/>
        <v>42.428423566878983</v>
      </c>
    </row>
    <row r="53" spans="1:9">
      <c r="A53" s="84"/>
      <c r="B53" s="87" t="s">
        <v>128</v>
      </c>
      <c r="C53" s="87" t="s">
        <v>127</v>
      </c>
      <c r="D53" s="89">
        <v>29807.74</v>
      </c>
      <c r="E53" s="89">
        <v>92643</v>
      </c>
      <c r="F53" s="89">
        <v>92643</v>
      </c>
      <c r="G53" s="89">
        <v>70924.31</v>
      </c>
      <c r="H53" s="86">
        <f t="shared" si="11"/>
        <v>237.93923994237738</v>
      </c>
      <c r="I53" s="83">
        <f t="shared" si="12"/>
        <v>76.55657739926383</v>
      </c>
    </row>
    <row r="54" spans="1:9">
      <c r="A54" s="90"/>
      <c r="B54" s="87" t="s">
        <v>126</v>
      </c>
      <c r="C54" s="87" t="s">
        <v>125</v>
      </c>
      <c r="D54" s="89">
        <v>2220</v>
      </c>
      <c r="E54" s="89">
        <v>3835</v>
      </c>
      <c r="F54" s="89">
        <v>3835</v>
      </c>
      <c r="G54" s="89">
        <v>1620</v>
      </c>
      <c r="H54" s="86">
        <f t="shared" si="11"/>
        <v>72.972972972972968</v>
      </c>
      <c r="I54" s="83">
        <f t="shared" si="12"/>
        <v>42.242503259452413</v>
      </c>
    </row>
    <row r="55" spans="1:9">
      <c r="A55" s="90"/>
      <c r="B55" s="87" t="s">
        <v>124</v>
      </c>
      <c r="C55" s="87" t="s">
        <v>123</v>
      </c>
      <c r="D55" s="89">
        <v>32704.69</v>
      </c>
      <c r="E55" s="89">
        <v>98470</v>
      </c>
      <c r="F55" s="89">
        <v>98470</v>
      </c>
      <c r="G55" s="89">
        <v>45050.62</v>
      </c>
      <c r="H55" s="86">
        <f t="shared" si="11"/>
        <v>137.74972335772026</v>
      </c>
      <c r="I55" s="83">
        <f t="shared" si="12"/>
        <v>45.750604244947702</v>
      </c>
    </row>
    <row r="56" spans="1:9">
      <c r="A56" s="90"/>
      <c r="B56" s="87" t="s">
        <v>122</v>
      </c>
      <c r="C56" s="87" t="s">
        <v>121</v>
      </c>
      <c r="D56" s="89">
        <v>0</v>
      </c>
      <c r="E56" s="89">
        <v>0</v>
      </c>
      <c r="F56" s="89">
        <v>0</v>
      </c>
      <c r="G56" s="89">
        <v>0</v>
      </c>
      <c r="H56" s="86">
        <v>0</v>
      </c>
      <c r="I56" s="83">
        <v>0</v>
      </c>
    </row>
    <row r="57" spans="1:9">
      <c r="A57" s="90"/>
      <c r="B57" s="87">
        <v>3236</v>
      </c>
      <c r="C57" s="87" t="s">
        <v>120</v>
      </c>
      <c r="D57" s="89">
        <v>1949.1</v>
      </c>
      <c r="E57" s="89">
        <v>14325</v>
      </c>
      <c r="F57" s="89">
        <v>14325</v>
      </c>
      <c r="G57" s="89">
        <v>974.55</v>
      </c>
      <c r="H57" s="86">
        <f>G57/D57*100</f>
        <v>50</v>
      </c>
      <c r="I57" s="83">
        <f>G57/F57*100</f>
        <v>6.8031413612565439</v>
      </c>
    </row>
    <row r="58" spans="1:9">
      <c r="A58" s="90"/>
      <c r="B58" s="87" t="s">
        <v>119</v>
      </c>
      <c r="C58" s="87" t="s">
        <v>118</v>
      </c>
      <c r="D58" s="89">
        <v>208.95</v>
      </c>
      <c r="E58" s="89">
        <v>8327</v>
      </c>
      <c r="F58" s="89">
        <v>8327</v>
      </c>
      <c r="G58" s="89">
        <v>0</v>
      </c>
      <c r="H58" s="86">
        <v>0</v>
      </c>
      <c r="I58" s="83">
        <f>G58/F58*100</f>
        <v>0</v>
      </c>
    </row>
    <row r="59" spans="1:9">
      <c r="A59" s="90"/>
      <c r="B59" s="87">
        <v>3238</v>
      </c>
      <c r="C59" s="87" t="s">
        <v>117</v>
      </c>
      <c r="D59" s="89">
        <v>120</v>
      </c>
      <c r="E59" s="89">
        <v>740</v>
      </c>
      <c r="F59" s="89">
        <v>740</v>
      </c>
      <c r="G59" s="89">
        <v>90</v>
      </c>
      <c r="H59" s="86">
        <f>G59/D59*100</f>
        <v>75</v>
      </c>
      <c r="I59" s="83">
        <f>G59/F59*100</f>
        <v>12.162162162162163</v>
      </c>
    </row>
    <row r="60" spans="1:9">
      <c r="A60" s="90"/>
      <c r="B60" s="87" t="s">
        <v>116</v>
      </c>
      <c r="C60" s="87" t="s">
        <v>115</v>
      </c>
      <c r="D60" s="89">
        <v>903.07</v>
      </c>
      <c r="E60" s="89">
        <v>4425</v>
      </c>
      <c r="F60" s="89">
        <v>4425</v>
      </c>
      <c r="G60" s="89">
        <v>542.76</v>
      </c>
      <c r="H60" s="86">
        <f>G60/D60*100</f>
        <v>60.101653249471241</v>
      </c>
      <c r="I60" s="83">
        <f>G60/F60*100</f>
        <v>12.265762711864408</v>
      </c>
    </row>
    <row r="61" spans="1:9">
      <c r="A61" s="80">
        <v>324</v>
      </c>
      <c r="B61" s="84"/>
      <c r="C61" s="84" t="s">
        <v>114</v>
      </c>
      <c r="D61" s="85">
        <f>'[1]STRANA 2'!F54</f>
        <v>0</v>
      </c>
      <c r="E61" s="86">
        <f>E62</f>
        <v>0</v>
      </c>
      <c r="F61" s="86">
        <f>F62</f>
        <v>0</v>
      </c>
      <c r="G61" s="86">
        <f>G62</f>
        <v>0</v>
      </c>
      <c r="H61" s="86">
        <v>0</v>
      </c>
      <c r="I61" s="83">
        <v>0</v>
      </c>
    </row>
    <row r="62" spans="1:9">
      <c r="A62" s="80"/>
      <c r="B62" s="87">
        <v>3241</v>
      </c>
      <c r="C62" s="87" t="s">
        <v>114</v>
      </c>
      <c r="D62" s="88">
        <f>'[1]STRANA 2'!F55</f>
        <v>0</v>
      </c>
      <c r="E62" s="89">
        <v>0</v>
      </c>
      <c r="F62" s="89">
        <v>0</v>
      </c>
      <c r="G62" s="89">
        <v>0</v>
      </c>
      <c r="H62" s="86">
        <v>0</v>
      </c>
      <c r="I62" s="83">
        <v>0</v>
      </c>
    </row>
    <row r="63" spans="1:9">
      <c r="A63" s="84" t="s">
        <v>113</v>
      </c>
      <c r="B63" s="80"/>
      <c r="C63" s="84" t="s">
        <v>101</v>
      </c>
      <c r="D63" s="86">
        <f>SUM(D64:D70)</f>
        <v>2029.52</v>
      </c>
      <c r="E63" s="86">
        <f>SUM(E64:E70)</f>
        <v>6141</v>
      </c>
      <c r="F63" s="86">
        <f>SUM(F64:F70)</f>
        <v>6141</v>
      </c>
      <c r="G63" s="86">
        <f>SUM(G64:G70)</f>
        <v>1977.23</v>
      </c>
      <c r="H63" s="86">
        <f>G63/D63*100</f>
        <v>97.423528716149633</v>
      </c>
      <c r="I63" s="83">
        <f>G63/F63*100</f>
        <v>32.197199153232376</v>
      </c>
    </row>
    <row r="64" spans="1:9" ht="25.5">
      <c r="A64" s="90"/>
      <c r="B64" s="87" t="s">
        <v>112</v>
      </c>
      <c r="C64" s="87" t="s">
        <v>111</v>
      </c>
      <c r="D64" s="89">
        <v>0</v>
      </c>
      <c r="E64" s="89">
        <v>1963</v>
      </c>
      <c r="F64" s="89">
        <v>1963</v>
      </c>
      <c r="G64" s="89">
        <v>0</v>
      </c>
      <c r="H64" s="86">
        <v>0</v>
      </c>
      <c r="I64" s="83">
        <f>G64/F64*100</f>
        <v>0</v>
      </c>
    </row>
    <row r="65" spans="1:9">
      <c r="A65" s="84"/>
      <c r="B65" s="87" t="s">
        <v>110</v>
      </c>
      <c r="C65" s="87" t="s">
        <v>109</v>
      </c>
      <c r="D65" s="89">
        <v>439.93</v>
      </c>
      <c r="E65" s="89">
        <v>1590</v>
      </c>
      <c r="F65" s="89">
        <v>1590</v>
      </c>
      <c r="G65" s="89">
        <v>439.93</v>
      </c>
      <c r="H65" s="86">
        <f>G65/D65*100</f>
        <v>100</v>
      </c>
      <c r="I65" s="83">
        <f>G65/F65*100</f>
        <v>27.668553459119501</v>
      </c>
    </row>
    <row r="66" spans="1:9">
      <c r="A66" s="90"/>
      <c r="B66" s="87" t="s">
        <v>108</v>
      </c>
      <c r="C66" s="87" t="s">
        <v>107</v>
      </c>
      <c r="D66" s="89">
        <v>0</v>
      </c>
      <c r="E66" s="89">
        <v>0</v>
      </c>
      <c r="F66" s="89">
        <v>0</v>
      </c>
      <c r="G66" s="89">
        <v>0</v>
      </c>
      <c r="H66" s="86">
        <v>0</v>
      </c>
      <c r="I66" s="83">
        <v>0</v>
      </c>
    </row>
    <row r="67" spans="1:9">
      <c r="A67" s="90"/>
      <c r="B67" s="87" t="s">
        <v>106</v>
      </c>
      <c r="C67" s="87" t="s">
        <v>105</v>
      </c>
      <c r="D67" s="89">
        <v>0</v>
      </c>
      <c r="E67" s="89">
        <v>0</v>
      </c>
      <c r="F67" s="89">
        <v>0</v>
      </c>
      <c r="G67" s="89">
        <v>0</v>
      </c>
      <c r="H67" s="86">
        <v>0</v>
      </c>
      <c r="I67" s="83">
        <v>0</v>
      </c>
    </row>
    <row r="68" spans="1:9">
      <c r="A68" s="90"/>
      <c r="B68" s="87">
        <v>3295</v>
      </c>
      <c r="C68" s="87" t="s">
        <v>104</v>
      </c>
      <c r="D68" s="89">
        <v>0</v>
      </c>
      <c r="E68" s="89">
        <v>0</v>
      </c>
      <c r="F68" s="89">
        <v>0</v>
      </c>
      <c r="G68" s="89">
        <v>63.72</v>
      </c>
      <c r="H68" s="86">
        <v>0</v>
      </c>
      <c r="I68" s="83">
        <v>0</v>
      </c>
    </row>
    <row r="69" spans="1:9">
      <c r="A69" s="90"/>
      <c r="B69" s="87">
        <v>3296</v>
      </c>
      <c r="C69" s="87" t="s">
        <v>103</v>
      </c>
      <c r="D69" s="89">
        <v>0</v>
      </c>
      <c r="E69" s="89">
        <v>0</v>
      </c>
      <c r="F69" s="89">
        <v>0</v>
      </c>
      <c r="G69" s="89">
        <v>0</v>
      </c>
      <c r="H69" s="86">
        <v>0</v>
      </c>
      <c r="I69" s="83">
        <v>0</v>
      </c>
    </row>
    <row r="70" spans="1:9">
      <c r="A70" s="90"/>
      <c r="B70" s="87" t="s">
        <v>102</v>
      </c>
      <c r="C70" s="87" t="s">
        <v>101</v>
      </c>
      <c r="D70" s="89">
        <v>1589.59</v>
      </c>
      <c r="E70" s="89">
        <v>2588</v>
      </c>
      <c r="F70" s="89">
        <v>2588</v>
      </c>
      <c r="G70" s="89">
        <v>1473.58</v>
      </c>
      <c r="H70" s="86">
        <f>G70/D70*100</f>
        <v>92.701891682760959</v>
      </c>
      <c r="I70" s="83">
        <f>G70/F70*100</f>
        <v>56.938948995363212</v>
      </c>
    </row>
    <row r="71" spans="1:9">
      <c r="A71" s="80">
        <v>34</v>
      </c>
      <c r="B71" s="80"/>
      <c r="C71" s="84" t="s">
        <v>100</v>
      </c>
      <c r="D71" s="86">
        <f>D72+D75</f>
        <v>1499.12</v>
      </c>
      <c r="E71" s="86">
        <f>E72+E75</f>
        <v>4250</v>
      </c>
      <c r="F71" s="86">
        <f>F72+F75</f>
        <v>4250</v>
      </c>
      <c r="G71" s="86">
        <f>G72+G75</f>
        <v>1547.08</v>
      </c>
      <c r="H71" s="86">
        <f>G71/D71*100</f>
        <v>103.19921020331928</v>
      </c>
      <c r="I71" s="83">
        <f>G71/F71*100</f>
        <v>36.401882352941172</v>
      </c>
    </row>
    <row r="72" spans="1:9">
      <c r="A72" s="90"/>
      <c r="B72" s="80"/>
      <c r="C72" s="84" t="s">
        <v>99</v>
      </c>
      <c r="D72" s="86">
        <f>D73+D74</f>
        <v>0</v>
      </c>
      <c r="E72" s="86">
        <f>E73+E74</f>
        <v>0</v>
      </c>
      <c r="F72" s="86">
        <f>F73+F74</f>
        <v>0</v>
      </c>
      <c r="G72" s="86">
        <f>G73+G74</f>
        <v>0</v>
      </c>
      <c r="H72" s="86">
        <v>0</v>
      </c>
      <c r="I72" s="83">
        <v>0</v>
      </c>
    </row>
    <row r="73" spans="1:9" ht="25.5">
      <c r="A73" s="84" t="s">
        <v>98</v>
      </c>
      <c r="B73" s="87" t="s">
        <v>97</v>
      </c>
      <c r="C73" s="87" t="s">
        <v>96</v>
      </c>
      <c r="D73" s="88">
        <f>'[1]STRANA 2'!F66</f>
        <v>0</v>
      </c>
      <c r="E73" s="89">
        <v>0</v>
      </c>
      <c r="F73" s="89">
        <v>0</v>
      </c>
      <c r="G73" s="89">
        <v>0</v>
      </c>
      <c r="H73" s="86">
        <v>0</v>
      </c>
      <c r="I73" s="83">
        <v>0</v>
      </c>
    </row>
    <row r="74" spans="1:9">
      <c r="A74" s="32"/>
      <c r="B74" s="87">
        <v>3425</v>
      </c>
      <c r="C74" s="87" t="s">
        <v>95</v>
      </c>
      <c r="D74" s="88">
        <f>'[1]STRANA 2'!F67</f>
        <v>0</v>
      </c>
      <c r="E74" s="89">
        <v>0</v>
      </c>
      <c r="F74" s="89">
        <v>0</v>
      </c>
      <c r="G74" s="89">
        <v>0</v>
      </c>
      <c r="H74" s="86">
        <v>0</v>
      </c>
      <c r="I74" s="83">
        <v>0</v>
      </c>
    </row>
    <row r="75" spans="1:9">
      <c r="A75" s="80">
        <v>343</v>
      </c>
      <c r="B75" s="80"/>
      <c r="C75" s="84" t="s">
        <v>94</v>
      </c>
      <c r="D75" s="86">
        <f>SUM(D76:D79)</f>
        <v>1499.12</v>
      </c>
      <c r="E75" s="86">
        <f>SUM(E76:E79)</f>
        <v>4250</v>
      </c>
      <c r="F75" s="86">
        <f>SUM(F76:F79)</f>
        <v>4250</v>
      </c>
      <c r="G75" s="86">
        <f>SUM(G76:G79)</f>
        <v>1547.08</v>
      </c>
      <c r="H75" s="86">
        <f>G75/D75*100</f>
        <v>103.19921020331928</v>
      </c>
      <c r="I75" s="83">
        <f>G75/F75*100</f>
        <v>36.401882352941172</v>
      </c>
    </row>
    <row r="76" spans="1:9">
      <c r="A76" s="90"/>
      <c r="B76" s="87" t="s">
        <v>93</v>
      </c>
      <c r="C76" s="87" t="s">
        <v>92</v>
      </c>
      <c r="D76" s="89">
        <v>1447.01</v>
      </c>
      <c r="E76" s="89">
        <v>3950</v>
      </c>
      <c r="F76" s="89">
        <v>3950</v>
      </c>
      <c r="G76" s="89">
        <v>1539.12</v>
      </c>
      <c r="H76" s="86">
        <f>G76/D76*100</f>
        <v>106.36553997553575</v>
      </c>
      <c r="I76" s="83">
        <f>G76/F76*100</f>
        <v>38.965063291139238</v>
      </c>
    </row>
    <row r="77" spans="1:9" ht="25.5">
      <c r="A77" s="84"/>
      <c r="B77" s="87">
        <v>3432</v>
      </c>
      <c r="C77" s="87" t="s">
        <v>90</v>
      </c>
      <c r="D77" s="89">
        <v>0</v>
      </c>
      <c r="E77" s="89">
        <v>0</v>
      </c>
      <c r="F77" s="89">
        <v>0</v>
      </c>
      <c r="G77" s="89">
        <v>0</v>
      </c>
      <c r="H77" s="86">
        <v>0</v>
      </c>
      <c r="I77" s="83">
        <v>0</v>
      </c>
    </row>
    <row r="78" spans="1:9">
      <c r="A78" s="90"/>
      <c r="B78" s="87" t="s">
        <v>89</v>
      </c>
      <c r="C78" s="87" t="s">
        <v>88</v>
      </c>
      <c r="D78" s="89">
        <v>0</v>
      </c>
      <c r="E78" s="89">
        <v>150</v>
      </c>
      <c r="F78" s="89">
        <v>150</v>
      </c>
      <c r="G78" s="89">
        <v>0</v>
      </c>
      <c r="H78" s="86">
        <v>0</v>
      </c>
      <c r="I78" s="83">
        <v>0</v>
      </c>
    </row>
    <row r="79" spans="1:9">
      <c r="A79" s="90"/>
      <c r="B79" s="87" t="s">
        <v>87</v>
      </c>
      <c r="C79" s="87" t="s">
        <v>86</v>
      </c>
      <c r="D79" s="89">
        <v>52.11</v>
      </c>
      <c r="E79" s="89">
        <v>150</v>
      </c>
      <c r="F79" s="89">
        <v>150</v>
      </c>
      <c r="G79" s="89">
        <v>7.96</v>
      </c>
      <c r="H79" s="86">
        <f>G79/D79*100</f>
        <v>15.275379005948956</v>
      </c>
      <c r="I79" s="83">
        <f>G79/F79*100</f>
        <v>5.3066666666666666</v>
      </c>
    </row>
    <row r="80" spans="1:9" ht="25.5">
      <c r="A80" s="80">
        <v>36</v>
      </c>
      <c r="B80" s="84"/>
      <c r="C80" s="84" t="s">
        <v>85</v>
      </c>
      <c r="D80" s="86">
        <f t="shared" ref="D80:G81" si="13">D81</f>
        <v>13418.96</v>
      </c>
      <c r="E80" s="86">
        <f t="shared" si="13"/>
        <v>0</v>
      </c>
      <c r="F80" s="86">
        <f t="shared" si="13"/>
        <v>0</v>
      </c>
      <c r="G80" s="86">
        <f t="shared" si="13"/>
        <v>0</v>
      </c>
      <c r="H80" s="86">
        <v>0</v>
      </c>
      <c r="I80" s="83">
        <v>0</v>
      </c>
    </row>
    <row r="81" spans="1:9">
      <c r="A81" s="80">
        <v>363</v>
      </c>
      <c r="B81" s="84"/>
      <c r="C81" s="84" t="s">
        <v>84</v>
      </c>
      <c r="D81" s="86">
        <f t="shared" si="13"/>
        <v>13418.96</v>
      </c>
      <c r="E81" s="86">
        <f t="shared" si="13"/>
        <v>0</v>
      </c>
      <c r="F81" s="86">
        <f t="shared" si="13"/>
        <v>0</v>
      </c>
      <c r="G81" s="86">
        <f t="shared" si="13"/>
        <v>0</v>
      </c>
      <c r="H81" s="86">
        <v>0</v>
      </c>
      <c r="I81" s="83">
        <v>0</v>
      </c>
    </row>
    <row r="82" spans="1:9">
      <c r="A82" s="32"/>
      <c r="B82" s="87">
        <v>3631</v>
      </c>
      <c r="C82" s="87" t="s">
        <v>83</v>
      </c>
      <c r="D82" s="89">
        <v>13418.96</v>
      </c>
      <c r="E82" s="89">
        <v>0</v>
      </c>
      <c r="F82" s="89">
        <v>0</v>
      </c>
      <c r="G82" s="135">
        <v>0</v>
      </c>
      <c r="H82" s="86">
        <v>0</v>
      </c>
      <c r="I82" s="83">
        <v>0</v>
      </c>
    </row>
    <row r="83" spans="1:9" ht="25.5">
      <c r="A83" s="91">
        <v>369</v>
      </c>
      <c r="B83" s="87"/>
      <c r="C83" s="84" t="s">
        <v>82</v>
      </c>
      <c r="D83" s="86">
        <f>D84</f>
        <v>0</v>
      </c>
      <c r="E83" s="86">
        <f>E84</f>
        <v>0</v>
      </c>
      <c r="F83" s="86">
        <f>F84</f>
        <v>0</v>
      </c>
      <c r="G83" s="86">
        <f>G84</f>
        <v>0</v>
      </c>
      <c r="H83" s="86">
        <v>0</v>
      </c>
      <c r="I83" s="83">
        <v>0</v>
      </c>
    </row>
    <row r="84" spans="1:9">
      <c r="A84" s="91"/>
      <c r="B84" s="87">
        <v>3691</v>
      </c>
      <c r="C84" s="87" t="s">
        <v>81</v>
      </c>
      <c r="D84" s="88">
        <v>0</v>
      </c>
      <c r="E84" s="89">
        <v>0</v>
      </c>
      <c r="F84" s="89">
        <v>0</v>
      </c>
      <c r="G84" s="89">
        <v>0</v>
      </c>
      <c r="H84" s="86">
        <v>0</v>
      </c>
      <c r="I84" s="83">
        <v>0</v>
      </c>
    </row>
    <row r="85" spans="1:9">
      <c r="A85" s="80">
        <v>37</v>
      </c>
      <c r="B85" s="80"/>
      <c r="C85" s="84" t="s">
        <v>80</v>
      </c>
      <c r="D85" s="86">
        <f>D86</f>
        <v>26374.27</v>
      </c>
      <c r="E85" s="86">
        <f>E86</f>
        <v>103860</v>
      </c>
      <c r="F85" s="86">
        <f>F86</f>
        <v>103860</v>
      </c>
      <c r="G85" s="86">
        <f>G86</f>
        <v>29505.119999999999</v>
      </c>
      <c r="H85" s="86">
        <f>G85/D85*100</f>
        <v>111.87084988513425</v>
      </c>
      <c r="I85" s="83">
        <f>G85/F85*100</f>
        <v>28.408549971114962</v>
      </c>
    </row>
    <row r="86" spans="1:9">
      <c r="A86" s="80">
        <v>372</v>
      </c>
      <c r="B86" s="80"/>
      <c r="C86" s="84" t="s">
        <v>79</v>
      </c>
      <c r="D86" s="86">
        <f>D87+D88</f>
        <v>26374.27</v>
      </c>
      <c r="E86" s="86">
        <f>E87+E88</f>
        <v>103860</v>
      </c>
      <c r="F86" s="86">
        <f>F87+F88</f>
        <v>103860</v>
      </c>
      <c r="G86" s="86">
        <f>G87+G88</f>
        <v>29505.119999999999</v>
      </c>
      <c r="H86" s="86">
        <f>G86/D86*100</f>
        <v>111.87084988513425</v>
      </c>
      <c r="I86" s="83">
        <f>G86/F86*100</f>
        <v>28.408549971114962</v>
      </c>
    </row>
    <row r="87" spans="1:9">
      <c r="A87" s="80"/>
      <c r="B87" s="87">
        <v>3721</v>
      </c>
      <c r="C87" s="87" t="s">
        <v>78</v>
      </c>
      <c r="D87" s="89">
        <v>26310.55</v>
      </c>
      <c r="E87" s="89">
        <v>103000</v>
      </c>
      <c r="F87" s="89">
        <v>103000</v>
      </c>
      <c r="G87" s="89">
        <v>29505.119999999999</v>
      </c>
      <c r="H87" s="86">
        <f>G87/D87*100</f>
        <v>112.14178342908072</v>
      </c>
      <c r="I87" s="83">
        <f>G87/F87*100</f>
        <v>28.645747572815534</v>
      </c>
    </row>
    <row r="88" spans="1:9">
      <c r="A88" s="84"/>
      <c r="B88" s="87">
        <v>3722</v>
      </c>
      <c r="C88" s="87" t="s">
        <v>77</v>
      </c>
      <c r="D88" s="89">
        <v>63.72</v>
      </c>
      <c r="E88" s="89">
        <v>860</v>
      </c>
      <c r="F88" s="89">
        <v>860</v>
      </c>
      <c r="G88" s="89">
        <v>0</v>
      </c>
      <c r="H88" s="86">
        <f>G88/D88*100</f>
        <v>0</v>
      </c>
      <c r="I88" s="83">
        <f>G88/F88*100</f>
        <v>0</v>
      </c>
    </row>
    <row r="89" spans="1:9" ht="25.5">
      <c r="A89" s="90"/>
      <c r="B89" s="80"/>
      <c r="C89" s="92" t="s">
        <v>76</v>
      </c>
      <c r="D89" s="93">
        <v>0</v>
      </c>
      <c r="E89" s="86">
        <f>E90+E98</f>
        <v>0</v>
      </c>
      <c r="F89" s="86">
        <f>F90+F98</f>
        <v>0</v>
      </c>
      <c r="G89" s="86">
        <f>G90</f>
        <v>0</v>
      </c>
      <c r="H89" s="86">
        <v>0</v>
      </c>
      <c r="I89" s="83">
        <v>0</v>
      </c>
    </row>
    <row r="90" spans="1:9">
      <c r="A90" s="80">
        <v>4</v>
      </c>
      <c r="B90" s="80"/>
      <c r="C90" s="92" t="s">
        <v>75</v>
      </c>
      <c r="D90" s="86">
        <f>D91+D96+D98</f>
        <v>16250</v>
      </c>
      <c r="E90" s="86">
        <f>E91+E96+E98</f>
        <v>0</v>
      </c>
      <c r="F90" s="86">
        <f>F91+F96+F98</f>
        <v>0</v>
      </c>
      <c r="G90" s="86">
        <f>G91+G96+G98</f>
        <v>0</v>
      </c>
      <c r="H90" s="86">
        <v>0</v>
      </c>
      <c r="I90" s="83">
        <v>0</v>
      </c>
    </row>
    <row r="91" spans="1:9">
      <c r="A91" s="80">
        <v>42</v>
      </c>
      <c r="B91" s="80"/>
      <c r="C91" s="92" t="s">
        <v>74</v>
      </c>
      <c r="D91" s="94">
        <f>'[1]STRANA 2'!F82</f>
        <v>0</v>
      </c>
      <c r="E91" s="86">
        <f>E92+E93+E94+E95</f>
        <v>0</v>
      </c>
      <c r="F91" s="86">
        <f>F92+F93+F94+F95</f>
        <v>0</v>
      </c>
      <c r="G91" s="86">
        <f>G92+G93+G94+G95</f>
        <v>0</v>
      </c>
      <c r="H91" s="86">
        <v>0</v>
      </c>
      <c r="I91" s="83">
        <v>0</v>
      </c>
    </row>
    <row r="92" spans="1:9">
      <c r="A92" s="92">
        <v>422</v>
      </c>
      <c r="B92" s="95" t="s">
        <v>73</v>
      </c>
      <c r="C92" s="95" t="s">
        <v>72</v>
      </c>
      <c r="D92" s="96">
        <f>'[1]STRANA 2'!F83</f>
        <v>0</v>
      </c>
      <c r="E92" s="89">
        <v>0</v>
      </c>
      <c r="F92" s="89">
        <v>0</v>
      </c>
      <c r="G92" s="89">
        <v>0</v>
      </c>
      <c r="H92" s="86">
        <v>0</v>
      </c>
      <c r="I92" s="83">
        <v>0</v>
      </c>
    </row>
    <row r="93" spans="1:9">
      <c r="A93" s="92"/>
      <c r="B93" s="95" t="s">
        <v>71</v>
      </c>
      <c r="C93" s="95" t="s">
        <v>70</v>
      </c>
      <c r="D93" s="96">
        <f>'[1]STRANA 2'!F84</f>
        <v>0</v>
      </c>
      <c r="E93" s="89">
        <v>0</v>
      </c>
      <c r="F93" s="89">
        <v>0</v>
      </c>
      <c r="G93" s="89">
        <v>0</v>
      </c>
      <c r="H93" s="86">
        <v>0</v>
      </c>
      <c r="I93" s="83">
        <v>0</v>
      </c>
    </row>
    <row r="94" spans="1:9">
      <c r="A94" s="90"/>
      <c r="B94" s="95">
        <v>4223</v>
      </c>
      <c r="C94" s="95" t="s">
        <v>69</v>
      </c>
      <c r="D94" s="96">
        <f>'[1]STRANA 2'!F85</f>
        <v>0</v>
      </c>
      <c r="E94" s="89">
        <v>0</v>
      </c>
      <c r="F94" s="89">
        <v>0</v>
      </c>
      <c r="G94" s="89">
        <v>0</v>
      </c>
      <c r="H94" s="86">
        <v>0</v>
      </c>
      <c r="I94" s="83">
        <v>0</v>
      </c>
    </row>
    <row r="95" spans="1:9">
      <c r="A95" s="90"/>
      <c r="B95" s="95">
        <v>4225</v>
      </c>
      <c r="C95" s="95" t="s">
        <v>68</v>
      </c>
      <c r="D95" s="96">
        <f>'[1]STRANA 2'!F86</f>
        <v>0</v>
      </c>
      <c r="E95" s="89">
        <v>0</v>
      </c>
      <c r="F95" s="89">
        <v>0</v>
      </c>
      <c r="G95" s="89">
        <v>0</v>
      </c>
      <c r="H95" s="86">
        <v>0</v>
      </c>
      <c r="I95" s="83">
        <v>0</v>
      </c>
    </row>
    <row r="96" spans="1:9">
      <c r="A96" s="92">
        <v>426</v>
      </c>
      <c r="B96" s="80"/>
      <c r="C96" s="92" t="s">
        <v>67</v>
      </c>
      <c r="D96" s="94">
        <f>'[1]STRANA 2'!F87</f>
        <v>0</v>
      </c>
      <c r="E96" s="86">
        <f>E97</f>
        <v>0</v>
      </c>
      <c r="F96" s="86">
        <f>F97</f>
        <v>0</v>
      </c>
      <c r="G96" s="86">
        <f>G97</f>
        <v>0</v>
      </c>
      <c r="H96" s="86">
        <v>0</v>
      </c>
      <c r="I96" s="83">
        <v>0</v>
      </c>
    </row>
    <row r="97" spans="1:9">
      <c r="A97" s="32"/>
      <c r="B97" s="95">
        <v>4262</v>
      </c>
      <c r="C97" s="95" t="s">
        <v>66</v>
      </c>
      <c r="D97" s="96">
        <f>'[1]STRANA 2'!F88</f>
        <v>0</v>
      </c>
      <c r="E97" s="89">
        <v>0</v>
      </c>
      <c r="F97" s="89">
        <v>0</v>
      </c>
      <c r="G97" s="89">
        <v>0</v>
      </c>
      <c r="H97" s="86">
        <v>0</v>
      </c>
      <c r="I97" s="83">
        <v>0</v>
      </c>
    </row>
    <row r="98" spans="1:9" ht="25.5">
      <c r="A98" s="80">
        <v>45</v>
      </c>
      <c r="B98" s="97"/>
      <c r="C98" s="98" t="s">
        <v>65</v>
      </c>
      <c r="D98" s="86">
        <f>D99+D101</f>
        <v>16250</v>
      </c>
      <c r="E98" s="86">
        <f>E99+E101</f>
        <v>0</v>
      </c>
      <c r="F98" s="86">
        <f>F99+F101</f>
        <v>0</v>
      </c>
      <c r="G98" s="86">
        <f>G99+G101</f>
        <v>0</v>
      </c>
      <c r="H98" s="86">
        <v>0</v>
      </c>
      <c r="I98" s="83">
        <v>0</v>
      </c>
    </row>
    <row r="99" spans="1:9">
      <c r="A99" s="97">
        <v>451</v>
      </c>
      <c r="B99" s="97"/>
      <c r="C99" s="98" t="s">
        <v>64</v>
      </c>
      <c r="D99" s="86">
        <f>D100</f>
        <v>16250</v>
      </c>
      <c r="E99" s="86">
        <f>E100</f>
        <v>0</v>
      </c>
      <c r="F99" s="86">
        <f>F100</f>
        <v>0</v>
      </c>
      <c r="G99" s="86">
        <f>G100</f>
        <v>0</v>
      </c>
      <c r="H99" s="86">
        <v>0</v>
      </c>
      <c r="I99" s="83">
        <v>0</v>
      </c>
    </row>
    <row r="100" spans="1:9">
      <c r="A100" s="97"/>
      <c r="B100" s="100">
        <v>4511</v>
      </c>
      <c r="C100" s="101" t="s">
        <v>64</v>
      </c>
      <c r="D100" s="89">
        <v>16250</v>
      </c>
      <c r="E100" s="89">
        <v>0</v>
      </c>
      <c r="F100" s="89">
        <v>0</v>
      </c>
      <c r="G100" s="89">
        <v>0</v>
      </c>
      <c r="H100" s="86">
        <v>0</v>
      </c>
      <c r="I100" s="83">
        <v>0</v>
      </c>
    </row>
    <row r="101" spans="1:9">
      <c r="A101" s="97">
        <v>454</v>
      </c>
      <c r="B101" s="97"/>
      <c r="C101" s="98" t="s">
        <v>63</v>
      </c>
      <c r="D101" s="99">
        <f>'[1]STRANA 2'!F92</f>
        <v>0</v>
      </c>
      <c r="E101" s="86">
        <f>E102</f>
        <v>0</v>
      </c>
      <c r="F101" s="86">
        <f>F102</f>
        <v>0</v>
      </c>
      <c r="G101" s="86">
        <f>G102</f>
        <v>0</v>
      </c>
      <c r="H101" s="86">
        <v>0</v>
      </c>
      <c r="I101" s="83">
        <v>0</v>
      </c>
    </row>
    <row r="102" spans="1:9">
      <c r="A102" s="97"/>
      <c r="B102" s="100">
        <v>4541</v>
      </c>
      <c r="C102" s="101" t="s">
        <v>63</v>
      </c>
      <c r="D102" s="102">
        <f>'[1]STRANA 2'!F93</f>
        <v>0</v>
      </c>
      <c r="E102" s="89">
        <v>0</v>
      </c>
      <c r="F102" s="89">
        <v>0</v>
      </c>
      <c r="G102" s="89">
        <v>0</v>
      </c>
      <c r="H102" s="86">
        <v>0</v>
      </c>
      <c r="I102" s="83">
        <v>0</v>
      </c>
    </row>
    <row r="103" spans="1:9">
      <c r="A103" s="65"/>
    </row>
    <row r="104" spans="1:9">
      <c r="A104" s="64"/>
    </row>
  </sheetData>
  <mergeCells count="5">
    <mergeCell ref="A8:C8"/>
    <mergeCell ref="C2:D2"/>
    <mergeCell ref="C4:D4"/>
    <mergeCell ref="A5:H5"/>
    <mergeCell ref="A28:C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30"/>
  <sheetViews>
    <sheetView tabSelected="1" workbookViewId="0">
      <selection activeCell="K21" sqref="K21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165" t="s">
        <v>37</v>
      </c>
      <c r="C2" s="165"/>
      <c r="D2" s="165"/>
      <c r="E2" s="165"/>
      <c r="F2" s="165"/>
      <c r="G2" s="165"/>
      <c r="H2" s="165"/>
    </row>
    <row r="3" spans="2:8" ht="18">
      <c r="B3" s="3"/>
      <c r="C3" s="3"/>
      <c r="D3" s="3"/>
      <c r="E3" s="3"/>
      <c r="F3" s="4"/>
      <c r="G3" s="4"/>
      <c r="H3" s="4"/>
    </row>
    <row r="4" spans="2:8" ht="47.25" customHeight="1">
      <c r="B4" s="39" t="s">
        <v>4</v>
      </c>
      <c r="C4" s="39" t="s">
        <v>218</v>
      </c>
      <c r="D4" s="39" t="s">
        <v>222</v>
      </c>
      <c r="E4" s="39" t="s">
        <v>223</v>
      </c>
      <c r="F4" s="39" t="s">
        <v>231</v>
      </c>
      <c r="G4" s="132" t="s">
        <v>229</v>
      </c>
      <c r="H4" s="132" t="s">
        <v>230</v>
      </c>
    </row>
    <row r="5" spans="2:8">
      <c r="B5" s="39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35</v>
      </c>
      <c r="H5" s="41" t="s">
        <v>36</v>
      </c>
    </row>
    <row r="6" spans="2:8">
      <c r="B6" s="10" t="s">
        <v>48</v>
      </c>
      <c r="C6" s="124">
        <f>SUM(C7+C9+C11+C13)</f>
        <v>2023800.42</v>
      </c>
      <c r="D6" s="124">
        <f t="shared" ref="D6:F6" si="0">SUM(D7+D9+D11+D13)</f>
        <v>4812460</v>
      </c>
      <c r="E6" s="124">
        <f t="shared" si="0"/>
        <v>4812460</v>
      </c>
      <c r="F6" s="124">
        <f t="shared" si="0"/>
        <v>2208261.34</v>
      </c>
      <c r="G6" s="134">
        <f>F6/C6*100</f>
        <v>109.11458057707092</v>
      </c>
      <c r="H6" s="134">
        <f>F6/E6*100</f>
        <v>45.886331314961573</v>
      </c>
    </row>
    <row r="7" spans="2:8">
      <c r="B7" s="10" t="s">
        <v>15</v>
      </c>
      <c r="C7" s="128">
        <f>SUM(C8)</f>
        <v>1674951.67</v>
      </c>
      <c r="D7" s="128">
        <f t="shared" ref="D7:F7" si="1">SUM(D8)</f>
        <v>4143162</v>
      </c>
      <c r="E7" s="128">
        <f t="shared" si="1"/>
        <v>4143162</v>
      </c>
      <c r="F7" s="128">
        <f t="shared" si="1"/>
        <v>1898611.17</v>
      </c>
      <c r="G7" s="134">
        <f t="shared" ref="G7:G25" si="2">F7/C7*100</f>
        <v>113.35319125954244</v>
      </c>
      <c r="H7" s="134">
        <f t="shared" ref="H7:H25" si="3">F7/E7*100</f>
        <v>45.825173382069053</v>
      </c>
    </row>
    <row r="8" spans="2:8">
      <c r="B8" s="23" t="s">
        <v>16</v>
      </c>
      <c r="C8" s="126">
        <v>1674951.67</v>
      </c>
      <c r="D8" s="125">
        <v>4143162</v>
      </c>
      <c r="E8" s="125">
        <v>4143162</v>
      </c>
      <c r="F8" s="126">
        <v>1898611.17</v>
      </c>
      <c r="G8" s="134">
        <f t="shared" si="2"/>
        <v>113.35319125954244</v>
      </c>
      <c r="H8" s="134">
        <f t="shared" si="3"/>
        <v>45.825173382069053</v>
      </c>
    </row>
    <row r="9" spans="2:8">
      <c r="B9" s="10" t="s">
        <v>21</v>
      </c>
      <c r="C9" s="128">
        <f>SUM(C10)</f>
        <v>50427.03</v>
      </c>
      <c r="D9" s="128">
        <f t="shared" ref="D9:F9" si="4">SUM(D10)</f>
        <v>89298</v>
      </c>
      <c r="E9" s="128">
        <f t="shared" si="4"/>
        <v>89298</v>
      </c>
      <c r="F9" s="128">
        <f t="shared" si="4"/>
        <v>39586.06</v>
      </c>
      <c r="G9" s="134">
        <f t="shared" si="2"/>
        <v>78.501668648738573</v>
      </c>
      <c r="H9" s="134">
        <f t="shared" si="3"/>
        <v>44.330287352460303</v>
      </c>
    </row>
    <row r="10" spans="2:8">
      <c r="B10" s="25" t="s">
        <v>22</v>
      </c>
      <c r="C10" s="126">
        <v>50427.03</v>
      </c>
      <c r="D10" s="125">
        <v>89298</v>
      </c>
      <c r="E10" s="125">
        <v>89298</v>
      </c>
      <c r="F10" s="126">
        <v>39586.06</v>
      </c>
      <c r="G10" s="134">
        <f t="shared" si="2"/>
        <v>78.501668648738573</v>
      </c>
      <c r="H10" s="134">
        <f t="shared" si="3"/>
        <v>44.330287352460303</v>
      </c>
    </row>
    <row r="11" spans="2:8">
      <c r="B11" s="10" t="s">
        <v>211</v>
      </c>
      <c r="C11" s="128">
        <f>SUM(C12)</f>
        <v>298421.71999999997</v>
      </c>
      <c r="D11" s="128">
        <f t="shared" ref="D11:F11" si="5">SUM(D12)</f>
        <v>580000</v>
      </c>
      <c r="E11" s="128">
        <f t="shared" si="5"/>
        <v>580000</v>
      </c>
      <c r="F11" s="128">
        <f t="shared" si="5"/>
        <v>270064.11</v>
      </c>
      <c r="G11" s="134">
        <f t="shared" si="2"/>
        <v>90.497471162621807</v>
      </c>
      <c r="H11" s="134">
        <f t="shared" si="3"/>
        <v>46.562777586206892</v>
      </c>
    </row>
    <row r="12" spans="2:8">
      <c r="B12" s="25" t="s">
        <v>212</v>
      </c>
      <c r="C12" s="126">
        <v>298421.71999999997</v>
      </c>
      <c r="D12" s="125">
        <v>580000</v>
      </c>
      <c r="E12" s="125">
        <v>580000</v>
      </c>
      <c r="F12" s="126">
        <v>270064.11</v>
      </c>
      <c r="G12" s="134">
        <f t="shared" si="2"/>
        <v>90.497471162621807</v>
      </c>
      <c r="H12" s="134">
        <f t="shared" si="3"/>
        <v>46.562777586206892</v>
      </c>
    </row>
    <row r="13" spans="2:8">
      <c r="B13" s="10" t="s">
        <v>213</v>
      </c>
      <c r="C13" s="128">
        <f>SUM(C14)</f>
        <v>0</v>
      </c>
      <c r="D13" s="128">
        <f>SUM(D14)</f>
        <v>0</v>
      </c>
      <c r="E13" s="128">
        <f>SUM(E14)</f>
        <v>0</v>
      </c>
      <c r="F13" s="128">
        <f t="shared" ref="F13" si="6">SUM(F14)</f>
        <v>0</v>
      </c>
      <c r="G13" s="134">
        <v>0</v>
      </c>
      <c r="H13" s="134">
        <v>0</v>
      </c>
    </row>
    <row r="14" spans="2:8">
      <c r="B14" s="25" t="s">
        <v>214</v>
      </c>
      <c r="C14" s="125">
        <v>0</v>
      </c>
      <c r="D14" s="125">
        <v>0</v>
      </c>
      <c r="E14" s="125">
        <v>0</v>
      </c>
      <c r="F14" s="126">
        <v>0</v>
      </c>
      <c r="G14" s="134">
        <v>0</v>
      </c>
      <c r="H14" s="134">
        <v>0</v>
      </c>
    </row>
    <row r="15" spans="2:8">
      <c r="B15" s="14" t="s">
        <v>13</v>
      </c>
      <c r="C15" s="125"/>
      <c r="D15" s="125"/>
      <c r="E15" s="127"/>
      <c r="F15" s="126"/>
      <c r="G15" s="133"/>
      <c r="H15" s="134"/>
    </row>
    <row r="16" spans="2:8">
      <c r="B16" s="25"/>
      <c r="C16" s="125"/>
      <c r="D16" s="125"/>
      <c r="E16" s="127"/>
      <c r="F16" s="126"/>
      <c r="G16" s="133"/>
      <c r="H16" s="134"/>
    </row>
    <row r="17" spans="2:11" ht="15.75" customHeight="1">
      <c r="B17" s="10" t="s">
        <v>49</v>
      </c>
      <c r="C17" s="129">
        <f>SUM(C18+C20+C22+C24)</f>
        <v>2054418.13</v>
      </c>
      <c r="D17" s="129">
        <f t="shared" ref="D17:F17" si="7">SUM(D18+D20+D22+D24)</f>
        <v>4835650</v>
      </c>
      <c r="E17" s="129">
        <f t="shared" si="7"/>
        <v>4835650</v>
      </c>
      <c r="F17" s="129">
        <f t="shared" si="7"/>
        <v>2511509.1399999997</v>
      </c>
      <c r="G17" s="134">
        <f t="shared" si="2"/>
        <v>122.24917135052735</v>
      </c>
      <c r="H17" s="134">
        <f t="shared" si="3"/>
        <v>51.937363953139695</v>
      </c>
    </row>
    <row r="18" spans="2:11" ht="15.75" customHeight="1">
      <c r="B18" s="10" t="s">
        <v>15</v>
      </c>
      <c r="C18" s="128">
        <f>SUM(C19)</f>
        <v>1691024.91</v>
      </c>
      <c r="D18" s="128">
        <f t="shared" ref="D18:F18" si="8">SUM(D19)</f>
        <v>4143162</v>
      </c>
      <c r="E18" s="128">
        <f t="shared" si="8"/>
        <v>4143162</v>
      </c>
      <c r="F18" s="128">
        <f t="shared" si="8"/>
        <v>2169278.7599999998</v>
      </c>
      <c r="G18" s="134">
        <f t="shared" si="2"/>
        <v>128.28189266590994</v>
      </c>
      <c r="H18" s="134">
        <f t="shared" si="3"/>
        <v>52.358048273275337</v>
      </c>
    </row>
    <row r="19" spans="2:11">
      <c r="B19" s="23" t="s">
        <v>16</v>
      </c>
      <c r="C19" s="126">
        <v>1691024.91</v>
      </c>
      <c r="D19" s="125">
        <v>4143162</v>
      </c>
      <c r="E19" s="125">
        <v>4143162</v>
      </c>
      <c r="F19" s="126">
        <v>2169278.7599999998</v>
      </c>
      <c r="G19" s="134">
        <f t="shared" si="2"/>
        <v>128.28189266590994</v>
      </c>
      <c r="H19" s="134">
        <f t="shared" si="3"/>
        <v>52.358048273275337</v>
      </c>
    </row>
    <row r="20" spans="2:11">
      <c r="B20" s="10" t="s">
        <v>21</v>
      </c>
      <c r="C20" s="128">
        <f>SUM(C21)</f>
        <v>50348.23</v>
      </c>
      <c r="D20" s="128">
        <f t="shared" ref="D20:F20" si="9">SUM(D21)</f>
        <v>89298</v>
      </c>
      <c r="E20" s="128">
        <f t="shared" si="9"/>
        <v>89298</v>
      </c>
      <c r="F20" s="128">
        <f t="shared" si="9"/>
        <v>39450.36</v>
      </c>
      <c r="G20" s="134">
        <f t="shared" si="2"/>
        <v>78.355008706363662</v>
      </c>
      <c r="H20" s="134">
        <f t="shared" si="3"/>
        <v>44.178324262581469</v>
      </c>
    </row>
    <row r="21" spans="2:11">
      <c r="B21" s="25" t="s">
        <v>22</v>
      </c>
      <c r="C21" s="126">
        <v>50348.23</v>
      </c>
      <c r="D21" s="125">
        <v>89298</v>
      </c>
      <c r="E21" s="125">
        <v>89298</v>
      </c>
      <c r="F21" s="126">
        <v>39450.36</v>
      </c>
      <c r="G21" s="134">
        <f t="shared" si="2"/>
        <v>78.355008706363662</v>
      </c>
      <c r="H21" s="134">
        <f t="shared" si="3"/>
        <v>44.178324262581469</v>
      </c>
    </row>
    <row r="22" spans="2:11">
      <c r="B22" s="10" t="s">
        <v>211</v>
      </c>
      <c r="C22" s="128">
        <f>SUM(C23)</f>
        <v>302722.83</v>
      </c>
      <c r="D22" s="128">
        <f t="shared" ref="D22:F22" si="10">SUM(D23)</f>
        <v>580000</v>
      </c>
      <c r="E22" s="128">
        <f t="shared" si="10"/>
        <v>580000</v>
      </c>
      <c r="F22" s="128">
        <f t="shared" si="10"/>
        <v>290108.13</v>
      </c>
      <c r="G22" s="134">
        <f t="shared" si="2"/>
        <v>95.832920827279523</v>
      </c>
      <c r="H22" s="134">
        <f t="shared" si="3"/>
        <v>50.018643103448277</v>
      </c>
    </row>
    <row r="23" spans="2:11">
      <c r="B23" s="25" t="s">
        <v>212</v>
      </c>
      <c r="C23" s="126">
        <v>302722.83</v>
      </c>
      <c r="D23" s="125">
        <v>580000</v>
      </c>
      <c r="E23" s="125">
        <v>580000</v>
      </c>
      <c r="F23" s="126">
        <v>290108.13</v>
      </c>
      <c r="G23" s="134">
        <f t="shared" si="2"/>
        <v>95.832920827279523</v>
      </c>
      <c r="H23" s="134">
        <f t="shared" si="3"/>
        <v>50.018643103448277</v>
      </c>
    </row>
    <row r="24" spans="2:11">
      <c r="B24" s="10" t="s">
        <v>213</v>
      </c>
      <c r="C24" s="128">
        <f>SUM(C25)</f>
        <v>10322.16</v>
      </c>
      <c r="D24" s="128">
        <f t="shared" ref="D24:F24" si="11">SUM(D25)</f>
        <v>23190</v>
      </c>
      <c r="E24" s="128">
        <f t="shared" si="11"/>
        <v>23190</v>
      </c>
      <c r="F24" s="128">
        <f t="shared" si="11"/>
        <v>12671.89</v>
      </c>
      <c r="G24" s="134">
        <f t="shared" si="2"/>
        <v>122.76393700543298</v>
      </c>
      <c r="H24" s="134">
        <f t="shared" si="3"/>
        <v>54.643768865890465</v>
      </c>
    </row>
    <row r="25" spans="2:11">
      <c r="B25" s="25" t="s">
        <v>214</v>
      </c>
      <c r="C25" s="126">
        <v>10322.16</v>
      </c>
      <c r="D25" s="125">
        <v>23190</v>
      </c>
      <c r="E25" s="125">
        <v>23190</v>
      </c>
      <c r="F25" s="126">
        <v>12671.89</v>
      </c>
      <c r="G25" s="134">
        <f t="shared" si="2"/>
        <v>122.76393700543298</v>
      </c>
      <c r="H25" s="134">
        <f t="shared" si="3"/>
        <v>54.643768865890465</v>
      </c>
    </row>
    <row r="26" spans="2:11">
      <c r="B26" s="14" t="s">
        <v>13</v>
      </c>
      <c r="C26" s="125"/>
      <c r="D26" s="125"/>
      <c r="E26" s="127"/>
      <c r="F26" s="126"/>
      <c r="G26" s="32"/>
      <c r="H26" s="32"/>
    </row>
    <row r="28" spans="2:11" ht="15" customHeight="1"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2:11"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2:11">
      <c r="B30" s="35"/>
      <c r="C30" s="35"/>
      <c r="D30" s="35"/>
      <c r="E30" s="35"/>
      <c r="F30" s="35"/>
      <c r="G30" s="35"/>
      <c r="H30" s="35"/>
      <c r="I30" s="35"/>
      <c r="J30" s="35"/>
      <c r="K30" s="35"/>
    </row>
  </sheetData>
  <mergeCells count="1">
    <mergeCell ref="B2:H2"/>
  </mergeCells>
  <phoneticPr fontId="46" type="noConversion"/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7"/>
  <sheetViews>
    <sheetView zoomScaleNormal="100" workbookViewId="0">
      <selection activeCell="F21" sqref="F21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165" t="s">
        <v>38</v>
      </c>
      <c r="C2" s="165"/>
      <c r="D2" s="165"/>
      <c r="E2" s="165"/>
      <c r="F2" s="165"/>
      <c r="G2" s="165"/>
      <c r="H2" s="165"/>
    </row>
    <row r="3" spans="2:8" ht="18">
      <c r="B3" s="3"/>
      <c r="C3" s="3"/>
      <c r="D3" s="3"/>
      <c r="E3" s="3"/>
      <c r="F3" s="4"/>
      <c r="G3" s="4"/>
      <c r="H3" s="4"/>
    </row>
    <row r="4" spans="2:8" ht="42.75">
      <c r="B4" s="39" t="s">
        <v>4</v>
      </c>
      <c r="C4" s="73" t="s">
        <v>225</v>
      </c>
      <c r="D4" s="74" t="s">
        <v>226</v>
      </c>
      <c r="E4" s="75" t="s">
        <v>227</v>
      </c>
      <c r="F4" s="73" t="s">
        <v>228</v>
      </c>
      <c r="G4" s="73" t="s">
        <v>229</v>
      </c>
      <c r="H4" s="73" t="s">
        <v>230</v>
      </c>
    </row>
    <row r="5" spans="2:8">
      <c r="B5" s="41">
        <v>1</v>
      </c>
      <c r="C5" s="108">
        <v>2</v>
      </c>
      <c r="D5" s="108">
        <v>3</v>
      </c>
      <c r="E5" s="77">
        <v>4</v>
      </c>
      <c r="F5" s="78">
        <v>5</v>
      </c>
      <c r="G5" s="78" t="s">
        <v>35</v>
      </c>
      <c r="H5" s="79" t="s">
        <v>36</v>
      </c>
    </row>
    <row r="6" spans="2:8" ht="15.75" customHeight="1">
      <c r="B6" s="10" t="s">
        <v>49</v>
      </c>
      <c r="C6" s="86">
        <f t="shared" ref="C6:F8" si="0">C7</f>
        <v>2054418.13</v>
      </c>
      <c r="D6" s="86">
        <f t="shared" ref="D6" si="1">D7</f>
        <v>4835650</v>
      </c>
      <c r="E6" s="86">
        <f t="shared" ref="E6:F6" si="2">E7</f>
        <v>4835650</v>
      </c>
      <c r="F6" s="86">
        <f t="shared" si="2"/>
        <v>2511509.14</v>
      </c>
      <c r="G6" s="110">
        <f t="shared" ref="G6:G8" si="3">F6/C6*100</f>
        <v>122.24917135052738</v>
      </c>
      <c r="H6" s="110">
        <f>F6/E6*100</f>
        <v>51.937363953139702</v>
      </c>
    </row>
    <row r="7" spans="2:8" ht="15.75" customHeight="1">
      <c r="B7" s="10" t="s">
        <v>188</v>
      </c>
      <c r="C7" s="86">
        <f t="shared" si="0"/>
        <v>2054418.13</v>
      </c>
      <c r="D7" s="86">
        <f t="shared" si="0"/>
        <v>4835650</v>
      </c>
      <c r="E7" s="86">
        <f t="shared" si="0"/>
        <v>4835650</v>
      </c>
      <c r="F7" s="86">
        <f t="shared" si="0"/>
        <v>2511509.14</v>
      </c>
      <c r="G7" s="110">
        <f t="shared" si="3"/>
        <v>122.24917135052738</v>
      </c>
      <c r="H7" s="110">
        <f t="shared" ref="H7:H9" si="4">F7/E7*100</f>
        <v>51.937363953139702</v>
      </c>
    </row>
    <row r="8" spans="2:8">
      <c r="B8" s="16" t="s">
        <v>189</v>
      </c>
      <c r="C8" s="86">
        <f t="shared" si="0"/>
        <v>2054418.13</v>
      </c>
      <c r="D8" s="86">
        <f t="shared" si="0"/>
        <v>4835650</v>
      </c>
      <c r="E8" s="86">
        <f t="shared" si="0"/>
        <v>4835650</v>
      </c>
      <c r="F8" s="86">
        <f t="shared" si="0"/>
        <v>2511509.14</v>
      </c>
      <c r="G8" s="110">
        <f t="shared" si="3"/>
        <v>122.24917135052738</v>
      </c>
      <c r="H8" s="110">
        <f t="shared" si="4"/>
        <v>51.937363953139702</v>
      </c>
    </row>
    <row r="9" spans="2:8">
      <c r="B9" s="22" t="s">
        <v>190</v>
      </c>
      <c r="C9" s="89">
        <v>2054418.13</v>
      </c>
      <c r="D9" s="89">
        <v>4835650</v>
      </c>
      <c r="E9" s="89">
        <v>4835650</v>
      </c>
      <c r="F9" s="89">
        <v>2511509.14</v>
      </c>
      <c r="G9" s="110">
        <f>F9/C9*100</f>
        <v>122.24917135052738</v>
      </c>
      <c r="H9" s="110">
        <f t="shared" si="4"/>
        <v>51.937363953139702</v>
      </c>
    </row>
    <row r="15" spans="2:8">
      <c r="B15" s="35"/>
      <c r="C15" s="35"/>
      <c r="D15" s="35"/>
      <c r="E15" s="35"/>
      <c r="F15" s="35"/>
      <c r="G15" s="35"/>
      <c r="H15" s="35"/>
    </row>
    <row r="16" spans="2:8">
      <c r="B16" s="35"/>
      <c r="C16" s="35"/>
      <c r="D16" s="35"/>
      <c r="E16" s="35"/>
      <c r="F16" s="35"/>
      <c r="G16" s="35"/>
      <c r="H16" s="35"/>
    </row>
    <row r="17" spans="2:8">
      <c r="B17" s="35"/>
      <c r="C17" s="35"/>
      <c r="D17" s="35"/>
      <c r="E17" s="35"/>
      <c r="F17" s="35"/>
      <c r="G17" s="35"/>
      <c r="H17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22"/>
  <sheetViews>
    <sheetView workbookViewId="0">
      <selection activeCell="G20" sqref="G20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>
      <c r="B2" s="165" t="s">
        <v>8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12" ht="18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>
      <c r="B4" s="165" t="s">
        <v>55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2:12" ht="15.75" customHeight="1">
      <c r="B5" s="165" t="s">
        <v>39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2:12" ht="18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>
      <c r="B7" s="166" t="s">
        <v>4</v>
      </c>
      <c r="C7" s="167"/>
      <c r="D7" s="167"/>
      <c r="E7" s="167"/>
      <c r="F7" s="168"/>
      <c r="G7" s="42" t="s">
        <v>23</v>
      </c>
      <c r="H7" s="42" t="s">
        <v>53</v>
      </c>
      <c r="I7" s="42" t="s">
        <v>50</v>
      </c>
      <c r="J7" s="42" t="s">
        <v>24</v>
      </c>
      <c r="K7" s="42" t="s">
        <v>25</v>
      </c>
      <c r="L7" s="42" t="s">
        <v>51</v>
      </c>
    </row>
    <row r="8" spans="2:12">
      <c r="B8" s="166">
        <v>1</v>
      </c>
      <c r="C8" s="167"/>
      <c r="D8" s="167"/>
      <c r="E8" s="167"/>
      <c r="F8" s="168"/>
      <c r="G8" s="43">
        <v>2</v>
      </c>
      <c r="H8" s="43">
        <v>3</v>
      </c>
      <c r="I8" s="43">
        <v>4</v>
      </c>
      <c r="J8" s="43">
        <v>5</v>
      </c>
      <c r="K8" s="43" t="s">
        <v>35</v>
      </c>
      <c r="L8" s="43" t="s">
        <v>36</v>
      </c>
    </row>
    <row r="9" spans="2:12" ht="25.5">
      <c r="B9" s="10">
        <v>8</v>
      </c>
      <c r="C9" s="10"/>
      <c r="D9" s="10"/>
      <c r="E9" s="10"/>
      <c r="F9" s="10" t="s">
        <v>5</v>
      </c>
      <c r="G9" s="8"/>
      <c r="H9" s="8"/>
      <c r="I9" s="8"/>
      <c r="J9" s="32"/>
      <c r="K9" s="32"/>
      <c r="L9" s="32"/>
    </row>
    <row r="10" spans="2:12">
      <c r="B10" s="10"/>
      <c r="C10" s="14">
        <v>84</v>
      </c>
      <c r="D10" s="14"/>
      <c r="E10" s="14"/>
      <c r="F10" s="14" t="s">
        <v>10</v>
      </c>
      <c r="G10" s="8"/>
      <c r="H10" s="8"/>
      <c r="I10" s="8"/>
      <c r="J10" s="32"/>
      <c r="K10" s="32"/>
      <c r="L10" s="32"/>
    </row>
    <row r="11" spans="2:12" ht="51">
      <c r="B11" s="11"/>
      <c r="C11" s="11"/>
      <c r="D11" s="11">
        <v>841</v>
      </c>
      <c r="E11" s="11"/>
      <c r="F11" s="26" t="s">
        <v>40</v>
      </c>
      <c r="G11" s="8"/>
      <c r="H11" s="8"/>
      <c r="I11" s="8"/>
      <c r="J11" s="32"/>
      <c r="K11" s="32"/>
      <c r="L11" s="32"/>
    </row>
    <row r="12" spans="2:12" ht="25.5">
      <c r="B12" s="11"/>
      <c r="C12" s="11"/>
      <c r="D12" s="11"/>
      <c r="E12" s="11">
        <v>8413</v>
      </c>
      <c r="F12" s="26" t="s">
        <v>41</v>
      </c>
      <c r="G12" s="8"/>
      <c r="H12" s="8"/>
      <c r="I12" s="8"/>
      <c r="J12" s="32"/>
      <c r="K12" s="32"/>
      <c r="L12" s="32"/>
    </row>
    <row r="13" spans="2:12">
      <c r="B13" s="11"/>
      <c r="C13" s="11"/>
      <c r="D13" s="11"/>
      <c r="E13" s="12" t="s">
        <v>18</v>
      </c>
      <c r="F13" s="16"/>
      <c r="G13" s="8"/>
      <c r="H13" s="8"/>
      <c r="I13" s="8"/>
      <c r="J13" s="32"/>
      <c r="K13" s="32"/>
      <c r="L13" s="32"/>
    </row>
    <row r="14" spans="2:12" ht="25.5">
      <c r="B14" s="13">
        <v>5</v>
      </c>
      <c r="C14" s="13"/>
      <c r="D14" s="13"/>
      <c r="E14" s="13"/>
      <c r="F14" s="17" t="s">
        <v>6</v>
      </c>
      <c r="G14" s="8"/>
      <c r="H14" s="8"/>
      <c r="I14" s="8"/>
      <c r="J14" s="32"/>
      <c r="K14" s="32"/>
      <c r="L14" s="32"/>
    </row>
    <row r="15" spans="2:12" ht="25.5">
      <c r="B15" s="14"/>
      <c r="C15" s="14">
        <v>54</v>
      </c>
      <c r="D15" s="14"/>
      <c r="E15" s="14"/>
      <c r="F15" s="18" t="s">
        <v>11</v>
      </c>
      <c r="G15" s="8"/>
      <c r="H15" s="8"/>
      <c r="I15" s="9"/>
      <c r="J15" s="32"/>
      <c r="K15" s="32"/>
      <c r="L15" s="32"/>
    </row>
    <row r="16" spans="2:12" ht="63.75">
      <c r="B16" s="14"/>
      <c r="C16" s="14"/>
      <c r="D16" s="14">
        <v>541</v>
      </c>
      <c r="E16" s="26"/>
      <c r="F16" s="26" t="s">
        <v>42</v>
      </c>
      <c r="G16" s="8"/>
      <c r="H16" s="8"/>
      <c r="I16" s="9"/>
      <c r="J16" s="32"/>
      <c r="K16" s="32"/>
      <c r="L16" s="32"/>
    </row>
    <row r="17" spans="2:12" ht="38.25">
      <c r="B17" s="14"/>
      <c r="C17" s="14"/>
      <c r="D17" s="14"/>
      <c r="E17" s="26">
        <v>5413</v>
      </c>
      <c r="F17" s="26" t="s">
        <v>43</v>
      </c>
      <c r="G17" s="8"/>
      <c r="H17" s="8"/>
      <c r="I17" s="9"/>
      <c r="J17" s="32"/>
      <c r="K17" s="32"/>
      <c r="L17" s="32"/>
    </row>
    <row r="18" spans="2:12">
      <c r="B18" s="15"/>
      <c r="C18" s="13"/>
      <c r="D18" s="13"/>
      <c r="E18" s="13"/>
      <c r="F18" s="17" t="s">
        <v>18</v>
      </c>
      <c r="G18" s="8"/>
      <c r="H18" s="8"/>
      <c r="I18" s="8"/>
      <c r="J18" s="32"/>
      <c r="K18" s="32"/>
      <c r="L18" s="32"/>
    </row>
    <row r="20" spans="2:12" ht="31.5">
      <c r="B20" s="35"/>
      <c r="C20" s="35"/>
      <c r="D20" s="35"/>
      <c r="E20" s="35"/>
      <c r="F20" s="35"/>
      <c r="G20" s="35" t="s">
        <v>220</v>
      </c>
      <c r="H20" s="35"/>
      <c r="I20" s="35"/>
      <c r="J20" s="35"/>
      <c r="K20" s="35"/>
      <c r="L20" s="35"/>
    </row>
    <row r="21" spans="2:12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2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28"/>
  <sheetViews>
    <sheetView workbookViewId="0">
      <selection activeCell="E29" sqref="E29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3"/>
      <c r="C1" s="3"/>
      <c r="D1" s="3"/>
      <c r="E1" s="3"/>
      <c r="F1" s="4"/>
      <c r="G1" s="4"/>
      <c r="H1" s="4"/>
    </row>
    <row r="2" spans="2:8" ht="15.75" customHeight="1">
      <c r="B2" s="165" t="s">
        <v>44</v>
      </c>
      <c r="C2" s="165"/>
      <c r="D2" s="165"/>
      <c r="E2" s="165"/>
      <c r="F2" s="165"/>
      <c r="G2" s="165"/>
      <c r="H2" s="165"/>
    </row>
    <row r="3" spans="2:8" ht="18">
      <c r="B3" s="3"/>
      <c r="C3" s="3"/>
      <c r="D3" s="3"/>
      <c r="E3" s="3"/>
      <c r="F3" s="4"/>
      <c r="G3" s="4"/>
      <c r="H3" s="4"/>
    </row>
    <row r="4" spans="2:8" ht="25.5">
      <c r="B4" s="39" t="s">
        <v>4</v>
      </c>
      <c r="C4" s="39" t="s">
        <v>56</v>
      </c>
      <c r="D4" s="39" t="s">
        <v>53</v>
      </c>
      <c r="E4" s="39" t="s">
        <v>50</v>
      </c>
      <c r="F4" s="39" t="s">
        <v>57</v>
      </c>
      <c r="G4" s="39" t="s">
        <v>25</v>
      </c>
      <c r="H4" s="39" t="s">
        <v>51</v>
      </c>
    </row>
    <row r="5" spans="2:8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35</v>
      </c>
      <c r="H5" s="39" t="s">
        <v>36</v>
      </c>
    </row>
    <row r="6" spans="2:8">
      <c r="B6" s="10" t="s">
        <v>46</v>
      </c>
      <c r="C6" s="8"/>
      <c r="D6" s="8"/>
      <c r="E6" s="9"/>
      <c r="F6" s="32"/>
      <c r="G6" s="32"/>
      <c r="H6" s="32"/>
    </row>
    <row r="7" spans="2:8">
      <c r="B7" s="10" t="s">
        <v>15</v>
      </c>
      <c r="C7" s="8"/>
      <c r="D7" s="8"/>
      <c r="E7" s="8"/>
      <c r="F7" s="32"/>
      <c r="G7" s="32"/>
      <c r="H7" s="32"/>
    </row>
    <row r="8" spans="2:8">
      <c r="B8" s="23" t="s">
        <v>16</v>
      </c>
      <c r="C8" s="8"/>
      <c r="D8" s="8"/>
      <c r="E8" s="8"/>
      <c r="F8" s="32"/>
      <c r="G8" s="32"/>
      <c r="H8" s="32"/>
    </row>
    <row r="9" spans="2:8">
      <c r="B9" s="24" t="s">
        <v>17</v>
      </c>
      <c r="C9" s="8"/>
      <c r="D9" s="8"/>
      <c r="E9" s="8"/>
      <c r="F9" s="32"/>
      <c r="G9" s="32"/>
      <c r="H9" s="32"/>
    </row>
    <row r="10" spans="2:8">
      <c r="B10" s="24" t="s">
        <v>18</v>
      </c>
      <c r="C10" s="8"/>
      <c r="D10" s="8"/>
      <c r="E10" s="8"/>
      <c r="F10" s="32"/>
      <c r="G10" s="32"/>
      <c r="H10" s="32"/>
    </row>
    <row r="11" spans="2:8">
      <c r="B11" s="10" t="s">
        <v>19</v>
      </c>
      <c r="C11" s="8"/>
      <c r="D11" s="8"/>
      <c r="E11" s="9"/>
      <c r="F11" s="32"/>
      <c r="G11" s="32"/>
      <c r="H11" s="32"/>
    </row>
    <row r="12" spans="2:8">
      <c r="B12" s="25" t="s">
        <v>20</v>
      </c>
      <c r="C12" s="8"/>
      <c r="D12" s="8"/>
      <c r="E12" s="9"/>
      <c r="F12" s="32"/>
      <c r="G12" s="32"/>
      <c r="H12" s="32"/>
    </row>
    <row r="13" spans="2:8">
      <c r="B13" s="10" t="s">
        <v>21</v>
      </c>
      <c r="C13" s="8"/>
      <c r="D13" s="8"/>
      <c r="E13" s="9"/>
      <c r="F13" s="32"/>
      <c r="G13" s="32"/>
      <c r="H13" s="32"/>
    </row>
    <row r="14" spans="2:8">
      <c r="B14" s="25" t="s">
        <v>22</v>
      </c>
      <c r="C14" s="8"/>
      <c r="D14" s="8"/>
      <c r="E14" s="9"/>
      <c r="F14" s="32"/>
      <c r="G14" s="32"/>
      <c r="H14" s="32"/>
    </row>
    <row r="15" spans="2:8">
      <c r="B15" s="14" t="s">
        <v>13</v>
      </c>
      <c r="C15" s="8"/>
      <c r="D15" s="8"/>
      <c r="E15" s="9"/>
      <c r="F15" s="32"/>
      <c r="G15" s="32"/>
      <c r="H15" s="32"/>
    </row>
    <row r="16" spans="2:8">
      <c r="B16" s="25"/>
      <c r="C16" s="8"/>
      <c r="D16" s="8"/>
      <c r="E16" s="9"/>
      <c r="F16" s="32"/>
      <c r="G16" s="32"/>
      <c r="H16" s="32"/>
    </row>
    <row r="17" spans="2:8" ht="15.75" customHeight="1">
      <c r="B17" s="10" t="s">
        <v>47</v>
      </c>
      <c r="C17" s="8"/>
      <c r="D17" s="8"/>
      <c r="E17" s="9"/>
      <c r="F17" s="32"/>
      <c r="G17" s="32"/>
      <c r="H17" s="32"/>
    </row>
    <row r="18" spans="2:8" ht="15.75" customHeight="1">
      <c r="B18" s="10" t="s">
        <v>15</v>
      </c>
      <c r="C18" s="8"/>
      <c r="D18" s="8"/>
      <c r="E18" s="8"/>
      <c r="F18" s="32"/>
      <c r="G18" s="32"/>
      <c r="H18" s="32"/>
    </row>
    <row r="19" spans="2:8">
      <c r="B19" s="23" t="s">
        <v>16</v>
      </c>
      <c r="C19" s="8"/>
      <c r="D19" s="8"/>
      <c r="E19" s="8"/>
      <c r="F19" s="32"/>
      <c r="G19" s="32"/>
      <c r="H19" s="32"/>
    </row>
    <row r="20" spans="2:8">
      <c r="B20" s="24" t="s">
        <v>17</v>
      </c>
      <c r="C20" s="8"/>
      <c r="D20" s="8"/>
      <c r="E20" s="8"/>
      <c r="F20" s="32"/>
      <c r="G20" s="32"/>
      <c r="H20" s="32"/>
    </row>
    <row r="21" spans="2:8">
      <c r="B21" s="24" t="s">
        <v>18</v>
      </c>
      <c r="C21" s="8"/>
      <c r="D21" s="8"/>
      <c r="E21" s="8"/>
      <c r="F21" s="32"/>
      <c r="G21" s="32"/>
      <c r="H21" s="32"/>
    </row>
    <row r="22" spans="2:8">
      <c r="B22" s="10" t="s">
        <v>19</v>
      </c>
      <c r="C22" s="8"/>
      <c r="D22" s="8"/>
      <c r="E22" s="9"/>
      <c r="F22" s="32"/>
      <c r="G22" s="32"/>
      <c r="H22" s="32"/>
    </row>
    <row r="23" spans="2:8">
      <c r="B23" s="25" t="s">
        <v>20</v>
      </c>
      <c r="C23" s="8"/>
      <c r="D23" s="8"/>
      <c r="E23" s="9"/>
      <c r="F23" s="32"/>
      <c r="G23" s="32"/>
      <c r="H23" s="32"/>
    </row>
    <row r="24" spans="2:8">
      <c r="B24" s="10" t="s">
        <v>21</v>
      </c>
      <c r="C24" s="8"/>
      <c r="D24" s="8"/>
      <c r="E24" s="9"/>
      <c r="F24" s="32"/>
      <c r="G24" s="32"/>
      <c r="H24" s="32"/>
    </row>
    <row r="25" spans="2:8">
      <c r="B25" s="25" t="s">
        <v>22</v>
      </c>
      <c r="C25" s="8"/>
      <c r="D25" s="8"/>
      <c r="E25" s="9"/>
      <c r="F25" s="32"/>
      <c r="G25" s="32"/>
      <c r="H25" s="32"/>
    </row>
    <row r="26" spans="2:8">
      <c r="B26" s="14" t="s">
        <v>13</v>
      </c>
      <c r="C26" s="8"/>
      <c r="D26" s="8"/>
      <c r="E26" s="9"/>
      <c r="F26" s="32"/>
      <c r="G26" s="32"/>
      <c r="H26" s="32"/>
    </row>
    <row r="28" spans="2:8" ht="31.5">
      <c r="B28" s="45"/>
      <c r="C28" s="45"/>
      <c r="D28" s="35" t="s">
        <v>220</v>
      </c>
      <c r="E28" s="45"/>
      <c r="F28" s="45"/>
      <c r="G28" s="45"/>
      <c r="H28" s="4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13"/>
  <sheetViews>
    <sheetView topLeftCell="A104" workbookViewId="0">
      <selection activeCell="M237" sqref="M237"/>
    </sheetView>
  </sheetViews>
  <sheetFormatPr defaultRowHeight="15"/>
  <cols>
    <col min="1" max="1" width="23.28515625" customWidth="1"/>
    <col min="2" max="2" width="25" customWidth="1"/>
    <col min="3" max="3" width="11.85546875" customWidth="1"/>
    <col min="4" max="4" width="11.5703125" customWidth="1"/>
    <col min="5" max="5" width="11.7109375" customWidth="1"/>
    <col min="6" max="6" width="31.85546875" customWidth="1"/>
    <col min="7" max="7" width="18.42578125" customWidth="1"/>
    <col min="8" max="8" width="20.28515625" customWidth="1"/>
    <col min="9" max="9" width="17.28515625" customWidth="1"/>
    <col min="10" max="10" width="12.42578125" customWidth="1"/>
  </cols>
  <sheetData>
    <row r="1" spans="1:12" ht="18.75">
      <c r="D1" s="174"/>
      <c r="E1" s="174"/>
      <c r="F1" s="174"/>
      <c r="G1" s="174"/>
      <c r="H1" s="174"/>
      <c r="I1" s="174"/>
      <c r="J1" s="174"/>
      <c r="K1" s="174"/>
      <c r="L1" s="174"/>
    </row>
    <row r="2" spans="1:12" ht="30" customHeight="1">
      <c r="B2" s="174" t="s">
        <v>7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2" ht="30" customHeight="1">
      <c r="C3" s="175" t="s">
        <v>202</v>
      </c>
      <c r="D3" s="175"/>
      <c r="E3" s="175"/>
      <c r="F3" s="175"/>
      <c r="G3" s="175"/>
      <c r="H3" s="175"/>
      <c r="I3" s="175"/>
      <c r="J3" s="175"/>
      <c r="K3" s="111"/>
      <c r="L3" s="111"/>
    </row>
    <row r="4" spans="1:12" ht="30" customHeight="1">
      <c r="C4" s="164"/>
      <c r="D4" s="164"/>
      <c r="E4" s="164"/>
      <c r="F4" s="164"/>
      <c r="G4" s="164"/>
      <c r="H4" s="164"/>
      <c r="I4" s="111"/>
      <c r="J4" s="111"/>
      <c r="K4" s="111"/>
      <c r="L4" s="111"/>
    </row>
    <row r="5" spans="1:12" ht="15.75" customHeight="1">
      <c r="C5" s="70"/>
      <c r="I5" s="107"/>
      <c r="J5" s="107"/>
      <c r="K5" s="107"/>
      <c r="L5" s="107"/>
    </row>
    <row r="6" spans="1:12" ht="15.75" customHeight="1">
      <c r="C6" s="112"/>
      <c r="D6" s="112"/>
      <c r="E6" s="112"/>
      <c r="F6" s="112"/>
      <c r="G6" s="112"/>
      <c r="H6" s="112"/>
    </row>
    <row r="7" spans="1:12" ht="79.5" customHeight="1">
      <c r="A7" s="176" t="s">
        <v>195</v>
      </c>
      <c r="B7" s="177"/>
      <c r="C7" s="71"/>
      <c r="D7" s="71"/>
      <c r="E7" s="71"/>
      <c r="F7" s="72" t="s">
        <v>176</v>
      </c>
      <c r="G7" s="117" t="s">
        <v>226</v>
      </c>
      <c r="H7" s="116" t="s">
        <v>227</v>
      </c>
      <c r="I7" s="115" t="s">
        <v>232</v>
      </c>
      <c r="J7" s="115" t="s">
        <v>25</v>
      </c>
    </row>
    <row r="8" spans="1:12">
      <c r="A8" s="169">
        <v>1</v>
      </c>
      <c r="B8" s="170"/>
      <c r="C8" s="170"/>
      <c r="D8" s="170"/>
      <c r="E8" s="170"/>
      <c r="F8" s="171"/>
      <c r="G8" s="114">
        <v>2</v>
      </c>
      <c r="H8" s="67">
        <v>3</v>
      </c>
      <c r="I8" s="67">
        <v>4</v>
      </c>
      <c r="J8" s="66" t="s">
        <v>45</v>
      </c>
    </row>
    <row r="9" spans="1:12" ht="63" customHeight="1">
      <c r="A9" s="113" t="s">
        <v>193</v>
      </c>
      <c r="B9" s="113" t="s">
        <v>194</v>
      </c>
      <c r="C9" s="68" t="s">
        <v>182</v>
      </c>
      <c r="D9" s="68" t="s">
        <v>178</v>
      </c>
      <c r="E9" s="68" t="s">
        <v>177</v>
      </c>
      <c r="F9" s="106" t="s">
        <v>192</v>
      </c>
      <c r="G9" s="118">
        <f>SUM(G14+G90+G166+G242)</f>
        <v>4835650</v>
      </c>
      <c r="H9" s="118">
        <f>SUM(H14+H90+H166+H242)</f>
        <v>4835650</v>
      </c>
      <c r="I9" s="118">
        <f>SUM(I14+I90+I166+I242+I72+I148+I224)</f>
        <v>2511509.14</v>
      </c>
      <c r="J9" s="83">
        <f>I9/H9*100</f>
        <v>51.937363953139702</v>
      </c>
    </row>
    <row r="10" spans="1:12" ht="45.75" customHeight="1">
      <c r="A10" s="113" t="s">
        <v>196</v>
      </c>
      <c r="B10" s="113" t="s">
        <v>197</v>
      </c>
      <c r="C10" s="181" t="s">
        <v>183</v>
      </c>
      <c r="D10" s="182"/>
      <c r="E10" s="182"/>
      <c r="F10" s="178" t="s">
        <v>199</v>
      </c>
      <c r="G10" s="178"/>
      <c r="H10" s="178"/>
      <c r="I10" s="178"/>
      <c r="J10" s="178"/>
    </row>
    <row r="11" spans="1:12" ht="52.5" customHeight="1">
      <c r="A11" s="113" t="s">
        <v>203</v>
      </c>
      <c r="B11" s="113" t="s">
        <v>198</v>
      </c>
      <c r="C11" s="179"/>
      <c r="D11" s="183"/>
      <c r="E11" s="183"/>
      <c r="F11" s="179"/>
      <c r="G11" s="179"/>
      <c r="H11" s="179"/>
      <c r="I11" s="179"/>
      <c r="J11" s="179"/>
    </row>
    <row r="12" spans="1:12" ht="31.5" customHeight="1">
      <c r="A12" s="113" t="s">
        <v>200</v>
      </c>
      <c r="B12" s="113" t="s">
        <v>201</v>
      </c>
      <c r="C12" s="179"/>
      <c r="D12" s="179"/>
      <c r="E12" s="179"/>
      <c r="F12" s="179"/>
      <c r="G12" s="179"/>
      <c r="H12" s="179"/>
      <c r="I12" s="179"/>
      <c r="J12" s="179"/>
    </row>
    <row r="13" spans="1:12" ht="29.25" customHeight="1">
      <c r="A13" s="172" t="s">
        <v>191</v>
      </c>
      <c r="B13" s="173"/>
      <c r="C13" s="180"/>
      <c r="D13" s="180"/>
      <c r="E13" s="180"/>
      <c r="F13" s="180"/>
      <c r="G13" s="180"/>
      <c r="H13" s="180"/>
      <c r="I13" s="180"/>
      <c r="J13" s="180"/>
    </row>
    <row r="14" spans="1:12">
      <c r="A14" s="119"/>
      <c r="B14" s="120"/>
      <c r="C14" s="121"/>
      <c r="D14" s="80">
        <v>3</v>
      </c>
      <c r="E14" s="80"/>
      <c r="F14" s="84" t="s">
        <v>160</v>
      </c>
      <c r="G14" s="86">
        <f>G15+G24+G56+G65+G68</f>
        <v>4143162</v>
      </c>
      <c r="H14" s="86">
        <f>H15+H24+H56+H65+H68</f>
        <v>4143162</v>
      </c>
      <c r="I14" s="86">
        <f>I15+I24+I56+I65+I68</f>
        <v>2169278.7600000002</v>
      </c>
      <c r="J14" s="83">
        <f t="shared" ref="J14:J22" si="0">I14/H14*100</f>
        <v>52.358048273275351</v>
      </c>
    </row>
    <row r="15" spans="1:12">
      <c r="A15" s="119"/>
      <c r="B15" s="120"/>
      <c r="C15" s="121"/>
      <c r="D15" s="80">
        <v>31</v>
      </c>
      <c r="E15" s="80"/>
      <c r="F15" s="84" t="s">
        <v>3</v>
      </c>
      <c r="G15" s="86">
        <f>G16+G19+G21</f>
        <v>3173534</v>
      </c>
      <c r="H15" s="86">
        <f>H16+H19+H21</f>
        <v>3173534</v>
      </c>
      <c r="I15" s="86">
        <f>I16+I19+I21</f>
        <v>1830636.69</v>
      </c>
      <c r="J15" s="83">
        <f t="shared" si="0"/>
        <v>57.68448329212795</v>
      </c>
    </row>
    <row r="16" spans="1:12">
      <c r="A16" s="119"/>
      <c r="B16" s="120"/>
      <c r="C16" s="121"/>
      <c r="D16" s="84">
        <v>311</v>
      </c>
      <c r="E16" s="80"/>
      <c r="F16" s="84" t="s">
        <v>159</v>
      </c>
      <c r="G16" s="86">
        <f>G17+G18</f>
        <v>2610660</v>
      </c>
      <c r="H16" s="86">
        <f>H17+H18</f>
        <v>2610660</v>
      </c>
      <c r="I16" s="86">
        <f>I17+I18</f>
        <v>1512179.68</v>
      </c>
      <c r="J16" s="83">
        <f t="shared" si="0"/>
        <v>57.923271509886391</v>
      </c>
    </row>
    <row r="17" spans="1:10">
      <c r="A17" s="119"/>
      <c r="B17" s="120"/>
      <c r="C17" s="121"/>
      <c r="D17" s="84"/>
      <c r="E17" s="87" t="s">
        <v>158</v>
      </c>
      <c r="F17" s="87" t="s">
        <v>32</v>
      </c>
      <c r="G17" s="89">
        <v>2350997</v>
      </c>
      <c r="H17" s="89">
        <v>2350997</v>
      </c>
      <c r="I17" s="89">
        <v>1364332.94</v>
      </c>
      <c r="J17" s="83">
        <f t="shared" si="0"/>
        <v>58.032100423777656</v>
      </c>
    </row>
    <row r="18" spans="1:10">
      <c r="A18" s="119"/>
      <c r="B18" s="120"/>
      <c r="C18" s="121"/>
      <c r="D18" s="84"/>
      <c r="E18" s="87">
        <v>3114</v>
      </c>
      <c r="F18" s="87" t="s">
        <v>157</v>
      </c>
      <c r="G18" s="89">
        <v>259663</v>
      </c>
      <c r="H18" s="89">
        <v>259663</v>
      </c>
      <c r="I18" s="89">
        <v>147846.74</v>
      </c>
      <c r="J18" s="83">
        <f t="shared" si="0"/>
        <v>56.937931087602003</v>
      </c>
    </row>
    <row r="19" spans="1:10">
      <c r="A19" s="119"/>
      <c r="B19" s="120"/>
      <c r="C19" s="121"/>
      <c r="D19" s="84">
        <v>312</v>
      </c>
      <c r="E19" s="80"/>
      <c r="F19" s="84" t="s">
        <v>155</v>
      </c>
      <c r="G19" s="86">
        <f>G20</f>
        <v>132115</v>
      </c>
      <c r="H19" s="86">
        <f>H20</f>
        <v>132115</v>
      </c>
      <c r="I19" s="86">
        <f>I20</f>
        <v>68666.12</v>
      </c>
      <c r="J19" s="83">
        <f t="shared" si="0"/>
        <v>51.974507058244711</v>
      </c>
    </row>
    <row r="20" spans="1:10">
      <c r="A20" s="119"/>
      <c r="B20" s="120"/>
      <c r="C20" s="121"/>
      <c r="D20" s="32"/>
      <c r="E20" s="87" t="s">
        <v>156</v>
      </c>
      <c r="F20" s="87" t="s">
        <v>155</v>
      </c>
      <c r="G20" s="89">
        <v>132115</v>
      </c>
      <c r="H20" s="89">
        <v>132115</v>
      </c>
      <c r="I20" s="89">
        <v>68666.12</v>
      </c>
      <c r="J20" s="83">
        <f t="shared" si="0"/>
        <v>51.974507058244711</v>
      </c>
    </row>
    <row r="21" spans="1:10">
      <c r="A21" s="119"/>
      <c r="B21" s="120"/>
      <c r="C21" s="121"/>
      <c r="D21" s="84">
        <v>313</v>
      </c>
      <c r="E21" s="80"/>
      <c r="F21" s="84" t="s">
        <v>154</v>
      </c>
      <c r="G21" s="86">
        <f>G22+G23</f>
        <v>430759</v>
      </c>
      <c r="H21" s="86">
        <f>H22+H23</f>
        <v>430759</v>
      </c>
      <c r="I21" s="86">
        <f>I22+I23</f>
        <v>249790.89</v>
      </c>
      <c r="J21" s="83">
        <f t="shared" si="0"/>
        <v>57.988548120875016</v>
      </c>
    </row>
    <row r="22" spans="1:10" ht="25.5">
      <c r="A22" s="119"/>
      <c r="B22" s="120"/>
      <c r="C22" s="121"/>
      <c r="D22" s="32"/>
      <c r="E22" s="87" t="s">
        <v>153</v>
      </c>
      <c r="F22" s="87" t="s">
        <v>152</v>
      </c>
      <c r="G22" s="89">
        <v>430759</v>
      </c>
      <c r="H22" s="89">
        <v>430759</v>
      </c>
      <c r="I22" s="89">
        <v>249790.89</v>
      </c>
      <c r="J22" s="83">
        <f t="shared" si="0"/>
        <v>57.988548120875016</v>
      </c>
    </row>
    <row r="23" spans="1:10" ht="25.5">
      <c r="A23" s="119"/>
      <c r="B23" s="120"/>
      <c r="C23" s="121"/>
      <c r="D23" s="84"/>
      <c r="E23" s="87" t="s">
        <v>151</v>
      </c>
      <c r="F23" s="87" t="s">
        <v>150</v>
      </c>
      <c r="G23" s="89">
        <v>0</v>
      </c>
      <c r="H23" s="89">
        <v>0</v>
      </c>
      <c r="I23" s="89">
        <v>0</v>
      </c>
      <c r="J23" s="83">
        <v>0</v>
      </c>
    </row>
    <row r="24" spans="1:10">
      <c r="A24" s="119"/>
      <c r="B24" s="120"/>
      <c r="C24" s="121"/>
      <c r="D24" s="80">
        <v>32</v>
      </c>
      <c r="E24" s="80"/>
      <c r="F24" s="84" t="s">
        <v>9</v>
      </c>
      <c r="G24" s="86">
        <f>G25+G29+G36+G46+G48</f>
        <v>861518</v>
      </c>
      <c r="H24" s="86">
        <f>H25+H29+H36+H46+H48</f>
        <v>861518</v>
      </c>
      <c r="I24" s="86">
        <f>I25+I29+I36+I46+I48</f>
        <v>307589.87</v>
      </c>
      <c r="J24" s="83">
        <f t="shared" ref="J24:J42" si="1">I24/H24*100</f>
        <v>35.703243577034954</v>
      </c>
    </row>
    <row r="25" spans="1:10">
      <c r="A25" s="119"/>
      <c r="B25" s="120"/>
      <c r="C25" s="121"/>
      <c r="D25" s="84" t="s">
        <v>149</v>
      </c>
      <c r="E25" s="80"/>
      <c r="F25" s="84" t="s">
        <v>33</v>
      </c>
      <c r="G25" s="86">
        <f>SUM(G26:G28)</f>
        <v>93271</v>
      </c>
      <c r="H25" s="86">
        <f>SUM(H26:H28)</f>
        <v>93271</v>
      </c>
      <c r="I25" s="86">
        <f>SUM(I26:I28)</f>
        <v>45568.45</v>
      </c>
      <c r="J25" s="83">
        <f t="shared" si="1"/>
        <v>48.855968092976376</v>
      </c>
    </row>
    <row r="26" spans="1:10">
      <c r="A26" s="119"/>
      <c r="B26" s="120"/>
      <c r="C26" s="121"/>
      <c r="D26" s="32"/>
      <c r="E26" s="87" t="s">
        <v>148</v>
      </c>
      <c r="F26" s="87" t="s">
        <v>34</v>
      </c>
      <c r="G26" s="89">
        <v>1792</v>
      </c>
      <c r="H26" s="89">
        <v>1792</v>
      </c>
      <c r="I26" s="89">
        <v>1211.46</v>
      </c>
      <c r="J26" s="83">
        <f t="shared" si="1"/>
        <v>67.603794642857139</v>
      </c>
    </row>
    <row r="27" spans="1:10" ht="25.5">
      <c r="A27" s="119"/>
      <c r="B27" s="120"/>
      <c r="C27" s="121"/>
      <c r="D27" s="32"/>
      <c r="E27" s="87" t="s">
        <v>147</v>
      </c>
      <c r="F27" s="87" t="s">
        <v>146</v>
      </c>
      <c r="G27" s="89">
        <v>87763</v>
      </c>
      <c r="H27" s="89">
        <v>87763</v>
      </c>
      <c r="I27" s="89">
        <v>42416.99</v>
      </c>
      <c r="J27" s="83">
        <f t="shared" si="1"/>
        <v>48.331289951346236</v>
      </c>
    </row>
    <row r="28" spans="1:10">
      <c r="A28" s="119"/>
      <c r="B28" s="120"/>
      <c r="C28" s="121"/>
      <c r="D28" s="90"/>
      <c r="E28" s="87" t="s">
        <v>145</v>
      </c>
      <c r="F28" s="87" t="s">
        <v>144</v>
      </c>
      <c r="G28" s="89">
        <v>3716</v>
      </c>
      <c r="H28" s="89">
        <v>3716</v>
      </c>
      <c r="I28" s="89">
        <v>1940</v>
      </c>
      <c r="J28" s="83">
        <f t="shared" si="1"/>
        <v>52.206673842841766</v>
      </c>
    </row>
    <row r="29" spans="1:10">
      <c r="A29" s="119"/>
      <c r="B29" s="120"/>
      <c r="C29" s="121"/>
      <c r="D29" s="84" t="s">
        <v>143</v>
      </c>
      <c r="E29" s="80"/>
      <c r="F29" s="84" t="s">
        <v>142</v>
      </c>
      <c r="G29" s="86">
        <f>SUM(G30:G35)</f>
        <v>619424</v>
      </c>
      <c r="H29" s="86">
        <f>SUM(H30:H35)</f>
        <v>619424</v>
      </c>
      <c r="I29" s="86">
        <f>SUM(I30:I35)</f>
        <v>206437.25</v>
      </c>
      <c r="J29" s="83">
        <f t="shared" si="1"/>
        <v>33.327292775223434</v>
      </c>
    </row>
    <row r="30" spans="1:10" ht="25.5">
      <c r="A30" s="119"/>
      <c r="B30" s="120"/>
      <c r="C30" s="121"/>
      <c r="D30" s="90"/>
      <c r="E30" s="87" t="s">
        <v>141</v>
      </c>
      <c r="F30" s="87" t="s">
        <v>140</v>
      </c>
      <c r="G30" s="89">
        <v>91472</v>
      </c>
      <c r="H30" s="89">
        <v>91472</v>
      </c>
      <c r="I30" s="89">
        <v>52047.43</v>
      </c>
      <c r="J30" s="83">
        <f t="shared" si="1"/>
        <v>56.899849134161272</v>
      </c>
    </row>
    <row r="31" spans="1:10">
      <c r="A31" s="119"/>
      <c r="B31" s="120"/>
      <c r="C31" s="121"/>
      <c r="D31" s="90"/>
      <c r="E31" s="87">
        <v>3222</v>
      </c>
      <c r="F31" s="87" t="s">
        <v>139</v>
      </c>
      <c r="G31" s="89">
        <v>236166</v>
      </c>
      <c r="H31" s="89">
        <v>236166</v>
      </c>
      <c r="I31" s="89">
        <v>93679.35</v>
      </c>
      <c r="J31" s="83">
        <f t="shared" si="1"/>
        <v>39.666738649932675</v>
      </c>
    </row>
    <row r="32" spans="1:10">
      <c r="A32" s="119"/>
      <c r="B32" s="120"/>
      <c r="C32" s="121"/>
      <c r="D32" s="32"/>
      <c r="E32" s="87" t="s">
        <v>138</v>
      </c>
      <c r="F32" s="87" t="s">
        <v>137</v>
      </c>
      <c r="G32" s="89">
        <v>205167</v>
      </c>
      <c r="H32" s="89">
        <v>205167</v>
      </c>
      <c r="I32" s="89">
        <v>37972.61</v>
      </c>
      <c r="J32" s="83">
        <f t="shared" si="1"/>
        <v>18.508147021694519</v>
      </c>
    </row>
    <row r="33" spans="1:10" ht="25.5">
      <c r="A33" s="119"/>
      <c r="B33" s="120"/>
      <c r="C33" s="121"/>
      <c r="D33" s="90"/>
      <c r="E33" s="87">
        <v>3224</v>
      </c>
      <c r="F33" s="87" t="s">
        <v>136</v>
      </c>
      <c r="G33" s="89">
        <v>27963</v>
      </c>
      <c r="H33" s="89">
        <v>27963</v>
      </c>
      <c r="I33" s="89">
        <v>13567.93</v>
      </c>
      <c r="J33" s="83">
        <f t="shared" si="1"/>
        <v>48.521009905947146</v>
      </c>
    </row>
    <row r="34" spans="1:10">
      <c r="A34" s="119"/>
      <c r="B34" s="120"/>
      <c r="C34" s="121"/>
      <c r="D34" s="90"/>
      <c r="E34" s="87" t="s">
        <v>135</v>
      </c>
      <c r="F34" s="87" t="s">
        <v>134</v>
      </c>
      <c r="G34" s="89">
        <v>44616</v>
      </c>
      <c r="H34" s="89">
        <v>44616</v>
      </c>
      <c r="I34" s="89">
        <v>9169.93</v>
      </c>
      <c r="J34" s="83">
        <v>0</v>
      </c>
    </row>
    <row r="35" spans="1:10" ht="25.5">
      <c r="A35" s="119"/>
      <c r="B35" s="120"/>
      <c r="C35" s="121"/>
      <c r="D35" s="90"/>
      <c r="E35" s="87">
        <v>3227</v>
      </c>
      <c r="F35" s="87" t="s">
        <v>133</v>
      </c>
      <c r="G35" s="89">
        <v>14040</v>
      </c>
      <c r="H35" s="89">
        <v>14040</v>
      </c>
      <c r="I35" s="89">
        <v>0</v>
      </c>
      <c r="J35" s="83">
        <f t="shared" si="1"/>
        <v>0</v>
      </c>
    </row>
    <row r="36" spans="1:10">
      <c r="A36" s="119"/>
      <c r="B36" s="120"/>
      <c r="C36" s="121"/>
      <c r="D36" s="84" t="s">
        <v>132</v>
      </c>
      <c r="E36" s="80"/>
      <c r="F36" s="84" t="s">
        <v>131</v>
      </c>
      <c r="G36" s="86">
        <f>SUM(G37:G45)</f>
        <v>142682</v>
      </c>
      <c r="H36" s="86">
        <f>SUM(H37:H45)</f>
        <v>142682</v>
      </c>
      <c r="I36" s="86">
        <f>SUM(I37:I45)</f>
        <v>53606.94000000001</v>
      </c>
      <c r="J36" s="83">
        <f t="shared" si="1"/>
        <v>37.570919947856076</v>
      </c>
    </row>
    <row r="37" spans="1:10">
      <c r="A37" s="119"/>
      <c r="B37" s="120"/>
      <c r="C37" s="121"/>
      <c r="D37" s="90"/>
      <c r="E37" s="87" t="s">
        <v>130</v>
      </c>
      <c r="F37" s="87" t="s">
        <v>129</v>
      </c>
      <c r="G37" s="89">
        <v>12560</v>
      </c>
      <c r="H37" s="89">
        <v>12560</v>
      </c>
      <c r="I37" s="89">
        <v>5329.01</v>
      </c>
      <c r="J37" s="83">
        <f t="shared" si="1"/>
        <v>42.428423566878983</v>
      </c>
    </row>
    <row r="38" spans="1:10" ht="25.5">
      <c r="A38" s="119"/>
      <c r="B38" s="120"/>
      <c r="C38" s="121"/>
      <c r="D38" s="32"/>
      <c r="E38" s="87" t="s">
        <v>128</v>
      </c>
      <c r="F38" s="87" t="s">
        <v>127</v>
      </c>
      <c r="G38" s="89">
        <v>0</v>
      </c>
      <c r="H38" s="89">
        <v>0</v>
      </c>
      <c r="I38" s="89">
        <v>0</v>
      </c>
      <c r="J38" s="83" t="e">
        <f t="shared" si="1"/>
        <v>#DIV/0!</v>
      </c>
    </row>
    <row r="39" spans="1:10">
      <c r="A39" s="119"/>
      <c r="B39" s="120"/>
      <c r="C39" s="121"/>
      <c r="D39" s="90"/>
      <c r="E39" s="87" t="s">
        <v>126</v>
      </c>
      <c r="F39" s="87" t="s">
        <v>125</v>
      </c>
      <c r="G39" s="89">
        <v>3835</v>
      </c>
      <c r="H39" s="89">
        <v>3835</v>
      </c>
      <c r="I39" s="89">
        <v>1620</v>
      </c>
      <c r="J39" s="83">
        <f t="shared" si="1"/>
        <v>42.242503259452413</v>
      </c>
    </row>
    <row r="40" spans="1:10">
      <c r="A40" s="119"/>
      <c r="B40" s="120"/>
      <c r="C40" s="121"/>
      <c r="D40" s="90"/>
      <c r="E40" s="87" t="s">
        <v>124</v>
      </c>
      <c r="F40" s="87" t="s">
        <v>123</v>
      </c>
      <c r="G40" s="89">
        <v>98470</v>
      </c>
      <c r="H40" s="89">
        <v>98470</v>
      </c>
      <c r="I40" s="89">
        <v>45050.62</v>
      </c>
      <c r="J40" s="83">
        <f t="shared" si="1"/>
        <v>45.750604244947702</v>
      </c>
    </row>
    <row r="41" spans="1:10">
      <c r="A41" s="119"/>
      <c r="B41" s="120"/>
      <c r="C41" s="121"/>
      <c r="D41" s="90"/>
      <c r="E41" s="87" t="s">
        <v>122</v>
      </c>
      <c r="F41" s="87" t="s">
        <v>121</v>
      </c>
      <c r="G41" s="89">
        <v>0</v>
      </c>
      <c r="H41" s="89">
        <v>0</v>
      </c>
      <c r="I41" s="89">
        <v>0</v>
      </c>
      <c r="J41" s="83"/>
    </row>
    <row r="42" spans="1:10">
      <c r="A42" s="119"/>
      <c r="B42" s="120"/>
      <c r="C42" s="121"/>
      <c r="D42" s="90"/>
      <c r="E42" s="87">
        <v>3236</v>
      </c>
      <c r="F42" s="87" t="s">
        <v>120</v>
      </c>
      <c r="G42" s="89">
        <v>14325</v>
      </c>
      <c r="H42" s="89">
        <v>14325</v>
      </c>
      <c r="I42" s="89">
        <v>974.55</v>
      </c>
      <c r="J42" s="83">
        <f t="shared" si="1"/>
        <v>6.8031413612565439</v>
      </c>
    </row>
    <row r="43" spans="1:10">
      <c r="A43" s="119"/>
      <c r="B43" s="120"/>
      <c r="C43" s="121"/>
      <c r="D43" s="90"/>
      <c r="E43" s="87" t="s">
        <v>119</v>
      </c>
      <c r="F43" s="87" t="s">
        <v>118</v>
      </c>
      <c r="G43" s="89">
        <v>8327</v>
      </c>
      <c r="H43" s="89">
        <v>8327</v>
      </c>
      <c r="I43" s="89">
        <v>0</v>
      </c>
      <c r="J43" s="83">
        <v>0</v>
      </c>
    </row>
    <row r="44" spans="1:10">
      <c r="A44" s="119"/>
      <c r="B44" s="120"/>
      <c r="C44" s="121"/>
      <c r="D44" s="90"/>
      <c r="E44" s="87">
        <v>3238</v>
      </c>
      <c r="F44" s="87" t="s">
        <v>117</v>
      </c>
      <c r="G44" s="89">
        <v>740</v>
      </c>
      <c r="H44" s="89">
        <v>740</v>
      </c>
      <c r="I44" s="89">
        <v>90</v>
      </c>
      <c r="J44" s="83">
        <f>I44/H44*100</f>
        <v>12.162162162162163</v>
      </c>
    </row>
    <row r="45" spans="1:10">
      <c r="A45" s="119"/>
      <c r="B45" s="120"/>
      <c r="C45" s="121"/>
      <c r="D45" s="90"/>
      <c r="E45" s="87" t="s">
        <v>116</v>
      </c>
      <c r="F45" s="87" t="s">
        <v>115</v>
      </c>
      <c r="G45" s="89">
        <v>4425</v>
      </c>
      <c r="H45" s="89">
        <v>4425</v>
      </c>
      <c r="I45" s="89">
        <v>542.76</v>
      </c>
      <c r="J45" s="83">
        <f>I45/H45*100</f>
        <v>12.265762711864408</v>
      </c>
    </row>
    <row r="46" spans="1:10" ht="25.5">
      <c r="A46" s="119"/>
      <c r="B46" s="120"/>
      <c r="C46" s="121"/>
      <c r="D46" s="80">
        <v>324</v>
      </c>
      <c r="E46" s="84"/>
      <c r="F46" s="84" t="s">
        <v>114</v>
      </c>
      <c r="G46" s="86">
        <f>G47</f>
        <v>0</v>
      </c>
      <c r="H46" s="86">
        <f>H47</f>
        <v>0</v>
      </c>
      <c r="I46" s="86">
        <f>I47</f>
        <v>0</v>
      </c>
      <c r="J46" s="83">
        <v>0</v>
      </c>
    </row>
    <row r="47" spans="1:10" ht="25.5">
      <c r="A47" s="119"/>
      <c r="B47" s="120"/>
      <c r="C47" s="121"/>
      <c r="D47" s="80"/>
      <c r="E47" s="87">
        <v>3241</v>
      </c>
      <c r="F47" s="87" t="s">
        <v>114</v>
      </c>
      <c r="G47" s="89">
        <v>0</v>
      </c>
      <c r="H47" s="89">
        <v>0</v>
      </c>
      <c r="I47" s="89">
        <v>0</v>
      </c>
      <c r="J47" s="83">
        <v>0</v>
      </c>
    </row>
    <row r="48" spans="1:10">
      <c r="A48" s="119"/>
      <c r="B48" s="120"/>
      <c r="C48" s="121"/>
      <c r="D48" s="84" t="s">
        <v>113</v>
      </c>
      <c r="E48" s="80"/>
      <c r="F48" s="84" t="s">
        <v>101</v>
      </c>
      <c r="G48" s="86">
        <f>SUM(G49:G55)</f>
        <v>6141</v>
      </c>
      <c r="H48" s="86">
        <f>SUM(H49:H55)</f>
        <v>6141</v>
      </c>
      <c r="I48" s="86">
        <f>SUM(I49:I55)</f>
        <v>1977.23</v>
      </c>
      <c r="J48" s="83">
        <f t="shared" ref="J48" si="2">I48/H48*100</f>
        <v>32.197199153232376</v>
      </c>
    </row>
    <row r="49" spans="1:10" ht="25.5">
      <c r="A49" s="119"/>
      <c r="B49" s="120"/>
      <c r="C49" s="121"/>
      <c r="D49" s="90"/>
      <c r="E49" s="87" t="s">
        <v>112</v>
      </c>
      <c r="F49" s="87" t="s">
        <v>111</v>
      </c>
      <c r="G49" s="89">
        <v>1963</v>
      </c>
      <c r="H49" s="89">
        <v>1963</v>
      </c>
      <c r="I49" s="89">
        <v>0</v>
      </c>
      <c r="J49" s="83">
        <v>0</v>
      </c>
    </row>
    <row r="50" spans="1:10">
      <c r="A50" s="119"/>
      <c r="B50" s="120"/>
      <c r="C50" s="121"/>
      <c r="D50" s="32"/>
      <c r="E50" s="87" t="s">
        <v>110</v>
      </c>
      <c r="F50" s="87" t="s">
        <v>109</v>
      </c>
      <c r="G50" s="89">
        <v>1590</v>
      </c>
      <c r="H50" s="89">
        <v>1590</v>
      </c>
      <c r="I50" s="89">
        <v>439.93</v>
      </c>
      <c r="J50" s="83">
        <v>0</v>
      </c>
    </row>
    <row r="51" spans="1:10">
      <c r="A51" s="119"/>
      <c r="B51" s="120"/>
      <c r="C51" s="121"/>
      <c r="D51" s="90"/>
      <c r="E51" s="87" t="s">
        <v>108</v>
      </c>
      <c r="F51" s="87" t="s">
        <v>107</v>
      </c>
      <c r="G51" s="89">
        <v>0</v>
      </c>
      <c r="H51" s="89">
        <v>0</v>
      </c>
      <c r="I51" s="89">
        <v>0</v>
      </c>
      <c r="J51" s="83">
        <v>0</v>
      </c>
    </row>
    <row r="52" spans="1:10">
      <c r="A52" s="119"/>
      <c r="B52" s="120"/>
      <c r="C52" s="121"/>
      <c r="D52" s="90"/>
      <c r="E52" s="87" t="s">
        <v>106</v>
      </c>
      <c r="F52" s="87" t="s">
        <v>105</v>
      </c>
      <c r="G52" s="89">
        <v>0</v>
      </c>
      <c r="H52" s="89">
        <v>0</v>
      </c>
      <c r="I52" s="89">
        <v>0</v>
      </c>
      <c r="J52" s="83">
        <v>0</v>
      </c>
    </row>
    <row r="53" spans="1:10">
      <c r="A53" s="119"/>
      <c r="B53" s="120"/>
      <c r="C53" s="121"/>
      <c r="D53" s="90"/>
      <c r="E53" s="87">
        <v>3295</v>
      </c>
      <c r="F53" s="87" t="s">
        <v>104</v>
      </c>
      <c r="G53" s="89">
        <v>0</v>
      </c>
      <c r="H53" s="89">
        <v>0</v>
      </c>
      <c r="I53" s="89">
        <v>63.72</v>
      </c>
      <c r="J53" s="83">
        <v>0</v>
      </c>
    </row>
    <row r="54" spans="1:10">
      <c r="A54" s="119"/>
      <c r="B54" s="120"/>
      <c r="C54" s="121"/>
      <c r="D54" s="90"/>
      <c r="E54" s="87">
        <v>3296</v>
      </c>
      <c r="F54" s="87" t="s">
        <v>103</v>
      </c>
      <c r="G54" s="89">
        <v>0</v>
      </c>
      <c r="H54" s="89">
        <v>0</v>
      </c>
      <c r="I54" s="89">
        <v>0</v>
      </c>
      <c r="J54" s="83">
        <v>0</v>
      </c>
    </row>
    <row r="55" spans="1:10">
      <c r="A55" s="119"/>
      <c r="B55" s="120"/>
      <c r="C55" s="121"/>
      <c r="D55" s="90"/>
      <c r="E55" s="87" t="s">
        <v>102</v>
      </c>
      <c r="F55" s="87" t="s">
        <v>101</v>
      </c>
      <c r="G55" s="89">
        <v>2588</v>
      </c>
      <c r="H55" s="89">
        <v>2588</v>
      </c>
      <c r="I55" s="89">
        <v>1473.58</v>
      </c>
      <c r="J55" s="83">
        <f>I55/H55*100</f>
        <v>56.938948995363212</v>
      </c>
    </row>
    <row r="56" spans="1:10">
      <c r="A56" s="119"/>
      <c r="B56" s="120"/>
      <c r="C56" s="121"/>
      <c r="D56" s="80">
        <v>34</v>
      </c>
      <c r="E56" s="80"/>
      <c r="F56" s="84" t="s">
        <v>100</v>
      </c>
      <c r="G56" s="86">
        <f>G57+G60</f>
        <v>4250</v>
      </c>
      <c r="H56" s="86">
        <f>H57+H60</f>
        <v>4250</v>
      </c>
      <c r="I56" s="86">
        <f>I57+I60</f>
        <v>1547.08</v>
      </c>
      <c r="J56" s="83">
        <f>I56/H56*100</f>
        <v>36.401882352941172</v>
      </c>
    </row>
    <row r="57" spans="1:10">
      <c r="A57" s="119"/>
      <c r="B57" s="120"/>
      <c r="C57" s="121"/>
      <c r="D57" s="84" t="s">
        <v>98</v>
      </c>
      <c r="E57" s="80"/>
      <c r="F57" s="84" t="s">
        <v>99</v>
      </c>
      <c r="G57" s="86">
        <f>G58+G59</f>
        <v>0</v>
      </c>
      <c r="H57" s="86">
        <f>H58+H59</f>
        <v>0</v>
      </c>
      <c r="I57" s="86">
        <f>I58+I59</f>
        <v>0</v>
      </c>
      <c r="J57" s="83">
        <v>0</v>
      </c>
    </row>
    <row r="58" spans="1:10" ht="38.25">
      <c r="A58" s="119"/>
      <c r="B58" s="120"/>
      <c r="C58" s="121"/>
      <c r="D58" s="32"/>
      <c r="E58" s="87" t="s">
        <v>97</v>
      </c>
      <c r="F58" s="87" t="s">
        <v>96</v>
      </c>
      <c r="G58" s="89">
        <v>0</v>
      </c>
      <c r="H58" s="89">
        <v>0</v>
      </c>
      <c r="I58" s="89">
        <v>0</v>
      </c>
      <c r="J58" s="83">
        <v>0</v>
      </c>
    </row>
    <row r="59" spans="1:10" ht="25.5">
      <c r="A59" s="119"/>
      <c r="B59" s="120"/>
      <c r="C59" s="121"/>
      <c r="D59" s="32"/>
      <c r="E59" s="87">
        <v>3425</v>
      </c>
      <c r="F59" s="87" t="s">
        <v>95</v>
      </c>
      <c r="G59" s="89">
        <v>0</v>
      </c>
      <c r="H59" s="89">
        <v>0</v>
      </c>
      <c r="I59" s="89">
        <v>0</v>
      </c>
      <c r="J59" s="83">
        <v>0</v>
      </c>
    </row>
    <row r="60" spans="1:10">
      <c r="A60" s="119"/>
      <c r="B60" s="120"/>
      <c r="C60" s="121"/>
      <c r="D60" s="84" t="s">
        <v>91</v>
      </c>
      <c r="E60" s="80"/>
      <c r="F60" s="84" t="s">
        <v>94</v>
      </c>
      <c r="G60" s="86">
        <f>SUM(G61:G64)</f>
        <v>4250</v>
      </c>
      <c r="H60" s="86">
        <f>SUM(H61:H64)</f>
        <v>4250</v>
      </c>
      <c r="I60" s="86">
        <f>SUM(I61:I64)</f>
        <v>1547.08</v>
      </c>
      <c r="J60" s="83">
        <f>I60/H60*100</f>
        <v>36.401882352941172</v>
      </c>
    </row>
    <row r="61" spans="1:10" ht="25.5">
      <c r="A61" s="119"/>
      <c r="B61" s="120"/>
      <c r="C61" s="121"/>
      <c r="D61" s="90"/>
      <c r="E61" s="87" t="s">
        <v>93</v>
      </c>
      <c r="F61" s="87" t="s">
        <v>92</v>
      </c>
      <c r="G61" s="89">
        <v>3950</v>
      </c>
      <c r="H61" s="89">
        <v>3950</v>
      </c>
      <c r="I61" s="89">
        <v>1539.12</v>
      </c>
      <c r="J61" s="83">
        <f>I61/H61*100</f>
        <v>38.965063291139238</v>
      </c>
    </row>
    <row r="62" spans="1:10" ht="25.5">
      <c r="A62" s="119"/>
      <c r="B62" s="120"/>
      <c r="C62" s="121"/>
      <c r="D62" s="32"/>
      <c r="E62" s="87">
        <v>3432</v>
      </c>
      <c r="F62" s="87" t="s">
        <v>90</v>
      </c>
      <c r="G62" s="89">
        <v>0</v>
      </c>
      <c r="H62" s="89">
        <v>0</v>
      </c>
      <c r="I62" s="89">
        <v>0</v>
      </c>
      <c r="J62" s="83">
        <v>0</v>
      </c>
    </row>
    <row r="63" spans="1:10">
      <c r="A63" s="119"/>
      <c r="B63" s="120"/>
      <c r="C63" s="121"/>
      <c r="D63" s="90"/>
      <c r="E63" s="87" t="s">
        <v>89</v>
      </c>
      <c r="F63" s="87" t="s">
        <v>88</v>
      </c>
      <c r="G63" s="89">
        <v>150</v>
      </c>
      <c r="H63" s="89">
        <v>150</v>
      </c>
      <c r="I63" s="89">
        <v>0</v>
      </c>
      <c r="J63" s="83">
        <f>I63/H63*100</f>
        <v>0</v>
      </c>
    </row>
    <row r="64" spans="1:10">
      <c r="A64" s="119"/>
      <c r="B64" s="120"/>
      <c r="C64" s="121"/>
      <c r="D64" s="90"/>
      <c r="E64" s="87" t="s">
        <v>87</v>
      </c>
      <c r="F64" s="87" t="s">
        <v>86</v>
      </c>
      <c r="G64" s="89">
        <v>150</v>
      </c>
      <c r="H64" s="89">
        <v>150</v>
      </c>
      <c r="I64" s="89">
        <v>7.96</v>
      </c>
      <c r="J64" s="83">
        <f t="shared" ref="J64:J70" si="3">I64/H64*100</f>
        <v>5.3066666666666666</v>
      </c>
    </row>
    <row r="65" spans="1:10" ht="25.5">
      <c r="A65" s="119"/>
      <c r="B65" s="120"/>
      <c r="C65" s="121"/>
      <c r="D65" s="80">
        <v>36</v>
      </c>
      <c r="E65" s="84"/>
      <c r="F65" s="84" t="s">
        <v>85</v>
      </c>
      <c r="G65" s="86">
        <f t="shared" ref="G65:G66" si="4">G66</f>
        <v>0</v>
      </c>
      <c r="H65" s="86">
        <f>H66</f>
        <v>0</v>
      </c>
      <c r="I65" s="86">
        <f>I66</f>
        <v>0</v>
      </c>
      <c r="J65" s="83">
        <v>0</v>
      </c>
    </row>
    <row r="66" spans="1:10">
      <c r="A66" s="119"/>
      <c r="B66" s="120"/>
      <c r="C66" s="121"/>
      <c r="D66" s="80">
        <v>363</v>
      </c>
      <c r="E66" s="84"/>
      <c r="F66" s="84" t="s">
        <v>84</v>
      </c>
      <c r="G66" s="86">
        <f t="shared" si="4"/>
        <v>0</v>
      </c>
      <c r="H66" s="86">
        <f>H67</f>
        <v>0</v>
      </c>
      <c r="I66" s="86">
        <f>I67</f>
        <v>0</v>
      </c>
      <c r="J66" s="83">
        <v>0</v>
      </c>
    </row>
    <row r="67" spans="1:10" ht="25.5">
      <c r="A67" s="119"/>
      <c r="B67" s="120"/>
      <c r="C67" s="121"/>
      <c r="D67" s="32"/>
      <c r="E67" s="87">
        <v>3631</v>
      </c>
      <c r="F67" s="87" t="s">
        <v>83</v>
      </c>
      <c r="G67" s="89">
        <v>0</v>
      </c>
      <c r="H67" s="89">
        <v>0</v>
      </c>
      <c r="I67" s="89">
        <v>0</v>
      </c>
      <c r="J67" s="83">
        <v>0</v>
      </c>
    </row>
    <row r="68" spans="1:10">
      <c r="A68" s="119"/>
      <c r="B68" s="120"/>
      <c r="C68" s="121"/>
      <c r="D68" s="80">
        <v>37</v>
      </c>
      <c r="E68" s="80"/>
      <c r="F68" s="84" t="s">
        <v>80</v>
      </c>
      <c r="G68" s="86">
        <f>G69</f>
        <v>103860</v>
      </c>
      <c r="H68" s="86">
        <f>H69</f>
        <v>103860</v>
      </c>
      <c r="I68" s="86">
        <f>I69</f>
        <v>29505.119999999999</v>
      </c>
      <c r="J68" s="83">
        <f t="shared" si="3"/>
        <v>28.408549971114962</v>
      </c>
    </row>
    <row r="69" spans="1:10">
      <c r="A69" s="119"/>
      <c r="B69" s="120"/>
      <c r="C69" s="121"/>
      <c r="D69" s="80">
        <v>371</v>
      </c>
      <c r="E69" s="80"/>
      <c r="F69" s="84" t="s">
        <v>79</v>
      </c>
      <c r="G69" s="86">
        <f>G70+G71</f>
        <v>103860</v>
      </c>
      <c r="H69" s="86">
        <f>H70+H71</f>
        <v>103860</v>
      </c>
      <c r="I69" s="86">
        <f>I70+I71</f>
        <v>29505.119999999999</v>
      </c>
      <c r="J69" s="83">
        <f t="shared" si="3"/>
        <v>28.408549971114962</v>
      </c>
    </row>
    <row r="70" spans="1:10" ht="25.5">
      <c r="A70" s="119"/>
      <c r="B70" s="120"/>
      <c r="C70" s="121"/>
      <c r="D70" s="32"/>
      <c r="E70" s="87">
        <v>3721</v>
      </c>
      <c r="F70" s="87" t="s">
        <v>78</v>
      </c>
      <c r="G70" s="89">
        <v>103000</v>
      </c>
      <c r="H70" s="89">
        <v>103000</v>
      </c>
      <c r="I70" s="89">
        <v>29505.119999999999</v>
      </c>
      <c r="J70" s="83">
        <f t="shared" si="3"/>
        <v>28.645747572815534</v>
      </c>
    </row>
    <row r="71" spans="1:10">
      <c r="A71" s="119"/>
      <c r="B71" s="120"/>
      <c r="C71" s="121"/>
      <c r="D71" s="84"/>
      <c r="E71" s="87">
        <v>3722</v>
      </c>
      <c r="F71" s="87" t="s">
        <v>77</v>
      </c>
      <c r="G71" s="89">
        <v>860</v>
      </c>
      <c r="H71" s="89">
        <v>860</v>
      </c>
      <c r="I71" s="89">
        <v>0</v>
      </c>
      <c r="J71" s="83">
        <f>I71/H71*100</f>
        <v>0</v>
      </c>
    </row>
    <row r="72" spans="1:10" ht="25.5">
      <c r="A72" s="119"/>
      <c r="B72" s="120"/>
      <c r="C72" s="121"/>
      <c r="D72" s="80">
        <v>4</v>
      </c>
      <c r="E72" s="80"/>
      <c r="F72" s="92" t="s">
        <v>76</v>
      </c>
      <c r="G72" s="86">
        <f>G73+G81</f>
        <v>0</v>
      </c>
      <c r="H72" s="86">
        <f>H73+H81</f>
        <v>0</v>
      </c>
      <c r="I72" s="86">
        <f>I73+I81</f>
        <v>0</v>
      </c>
      <c r="J72" s="83">
        <v>0</v>
      </c>
    </row>
    <row r="73" spans="1:10" ht="25.5">
      <c r="A73" s="119"/>
      <c r="B73" s="120"/>
      <c r="C73" s="121"/>
      <c r="D73" s="80">
        <v>42</v>
      </c>
      <c r="E73" s="80"/>
      <c r="F73" s="92" t="s">
        <v>75</v>
      </c>
      <c r="G73" s="86">
        <f>G74+G79</f>
        <v>0</v>
      </c>
      <c r="H73" s="86">
        <f>H74+H79</f>
        <v>0</v>
      </c>
      <c r="I73" s="86">
        <f>I74+I79</f>
        <v>0</v>
      </c>
      <c r="J73" s="83">
        <v>0</v>
      </c>
    </row>
    <row r="74" spans="1:10">
      <c r="A74" s="119"/>
      <c r="B74" s="120"/>
      <c r="C74" s="121"/>
      <c r="D74" s="92" t="s">
        <v>184</v>
      </c>
      <c r="E74" s="80"/>
      <c r="F74" s="92" t="s">
        <v>74</v>
      </c>
      <c r="G74" s="86">
        <f>G75+G76+G77+G78</f>
        <v>0</v>
      </c>
      <c r="H74" s="86">
        <f>H75+H76+H77+H78</f>
        <v>0</v>
      </c>
      <c r="I74" s="86">
        <f>I75+I76+I77+I78</f>
        <v>0</v>
      </c>
      <c r="J74" s="83">
        <v>0</v>
      </c>
    </row>
    <row r="75" spans="1:10">
      <c r="A75" s="119"/>
      <c r="B75" s="120"/>
      <c r="C75" s="121"/>
      <c r="D75" s="32"/>
      <c r="E75" s="95" t="s">
        <v>73</v>
      </c>
      <c r="F75" s="95" t="s">
        <v>72</v>
      </c>
      <c r="G75" s="89">
        <v>0</v>
      </c>
      <c r="H75" s="89">
        <v>0</v>
      </c>
      <c r="I75" s="89">
        <v>0</v>
      </c>
      <c r="J75" s="83">
        <v>0</v>
      </c>
    </row>
    <row r="76" spans="1:10">
      <c r="A76" s="119"/>
      <c r="B76" s="120"/>
      <c r="C76" s="121"/>
      <c r="D76" s="32"/>
      <c r="E76" s="95" t="s">
        <v>71</v>
      </c>
      <c r="F76" s="95" t="s">
        <v>70</v>
      </c>
      <c r="G76" s="89">
        <v>0</v>
      </c>
      <c r="H76" s="89">
        <v>0</v>
      </c>
      <c r="I76" s="89">
        <v>0</v>
      </c>
      <c r="J76" s="83">
        <v>0</v>
      </c>
    </row>
    <row r="77" spans="1:10">
      <c r="A77" s="119"/>
      <c r="B77" s="120"/>
      <c r="C77" s="121"/>
      <c r="D77" s="90"/>
      <c r="E77" s="95">
        <v>4223</v>
      </c>
      <c r="F77" s="95" t="s">
        <v>69</v>
      </c>
      <c r="G77" s="89">
        <v>0</v>
      </c>
      <c r="H77" s="89">
        <v>0</v>
      </c>
      <c r="I77" s="89">
        <v>0</v>
      </c>
      <c r="J77" s="83">
        <v>0</v>
      </c>
    </row>
    <row r="78" spans="1:10">
      <c r="A78" s="119"/>
      <c r="B78" s="120"/>
      <c r="C78" s="121"/>
      <c r="D78" s="90"/>
      <c r="E78" s="95">
        <v>4225</v>
      </c>
      <c r="F78" s="95" t="s">
        <v>68</v>
      </c>
      <c r="G78" s="89">
        <v>0</v>
      </c>
      <c r="H78" s="89">
        <v>0</v>
      </c>
      <c r="I78" s="89">
        <v>0</v>
      </c>
      <c r="J78" s="83">
        <v>0</v>
      </c>
    </row>
    <row r="79" spans="1:10">
      <c r="A79" s="119"/>
      <c r="B79" s="120"/>
      <c r="C79" s="121"/>
      <c r="D79" s="92">
        <v>426</v>
      </c>
      <c r="E79" s="80"/>
      <c r="F79" s="92" t="s">
        <v>67</v>
      </c>
      <c r="G79" s="86">
        <f>G80</f>
        <v>0</v>
      </c>
      <c r="H79" s="86">
        <f>H80</f>
        <v>0</v>
      </c>
      <c r="I79" s="86">
        <f>I80</f>
        <v>0</v>
      </c>
      <c r="J79" s="83">
        <v>0</v>
      </c>
    </row>
    <row r="80" spans="1:10">
      <c r="A80" s="119"/>
      <c r="B80" s="120"/>
      <c r="C80" s="121"/>
      <c r="D80" s="90"/>
      <c r="E80" s="95">
        <v>4262</v>
      </c>
      <c r="F80" s="95" t="s">
        <v>66</v>
      </c>
      <c r="G80" s="89">
        <v>0</v>
      </c>
      <c r="H80" s="89">
        <v>0</v>
      </c>
      <c r="I80" s="89">
        <v>0</v>
      </c>
      <c r="J80" s="83">
        <v>0</v>
      </c>
    </row>
    <row r="81" spans="1:10" ht="25.5">
      <c r="A81" s="119"/>
      <c r="B81" s="120"/>
      <c r="C81" s="121"/>
      <c r="D81" s="80">
        <v>45</v>
      </c>
      <c r="E81" s="97"/>
      <c r="F81" s="98" t="s">
        <v>65</v>
      </c>
      <c r="G81" s="86">
        <f>G82+G84</f>
        <v>0</v>
      </c>
      <c r="H81" s="86">
        <f>H82+H84</f>
        <v>0</v>
      </c>
      <c r="I81" s="86">
        <f>I82+I84</f>
        <v>0</v>
      </c>
      <c r="J81" s="83">
        <v>0</v>
      </c>
    </row>
    <row r="82" spans="1:10" ht="25.5">
      <c r="A82" s="119"/>
      <c r="B82" s="120"/>
      <c r="C82" s="121"/>
      <c r="D82" s="80">
        <v>451</v>
      </c>
      <c r="E82" s="97"/>
      <c r="F82" s="98" t="s">
        <v>64</v>
      </c>
      <c r="G82" s="86">
        <f>G83</f>
        <v>0</v>
      </c>
      <c r="H82" s="86">
        <f>H83</f>
        <v>0</v>
      </c>
      <c r="I82" s="86">
        <f>I83</f>
        <v>0</v>
      </c>
      <c r="J82" s="83">
        <v>0</v>
      </c>
    </row>
    <row r="83" spans="1:10" ht="25.5">
      <c r="A83" s="119"/>
      <c r="B83" s="120"/>
      <c r="C83" s="121"/>
      <c r="D83" s="32"/>
      <c r="E83" s="100">
        <v>4511</v>
      </c>
      <c r="F83" s="101" t="s">
        <v>64</v>
      </c>
      <c r="G83" s="89">
        <v>0</v>
      </c>
      <c r="H83" s="89">
        <v>0</v>
      </c>
      <c r="I83" s="89">
        <v>0</v>
      </c>
      <c r="J83" s="83">
        <v>0</v>
      </c>
    </row>
    <row r="84" spans="1:10" ht="25.5">
      <c r="A84" s="119"/>
      <c r="B84" s="120"/>
      <c r="C84" s="121"/>
      <c r="D84" s="91">
        <v>454</v>
      </c>
      <c r="E84" s="97"/>
      <c r="F84" s="98" t="s">
        <v>63</v>
      </c>
      <c r="G84" s="86">
        <f>G85</f>
        <v>0</v>
      </c>
      <c r="H84" s="86">
        <f>H85</f>
        <v>0</v>
      </c>
      <c r="I84" s="86">
        <f>I85</f>
        <v>0</v>
      </c>
      <c r="J84" s="83">
        <v>0</v>
      </c>
    </row>
    <row r="85" spans="1:10" ht="25.5">
      <c r="A85" s="119"/>
      <c r="B85" s="120"/>
      <c r="C85" s="121"/>
      <c r="D85" s="100"/>
      <c r="E85" s="100">
        <v>4541</v>
      </c>
      <c r="F85" s="101" t="s">
        <v>63</v>
      </c>
      <c r="G85" s="89">
        <v>0</v>
      </c>
      <c r="H85" s="89">
        <v>0</v>
      </c>
      <c r="I85" s="89">
        <v>0</v>
      </c>
      <c r="J85" s="83">
        <v>0</v>
      </c>
    </row>
    <row r="86" spans="1:10" ht="33.75" customHeight="1">
      <c r="A86" s="113" t="s">
        <v>196</v>
      </c>
      <c r="B86" s="113" t="s">
        <v>197</v>
      </c>
      <c r="C86" s="181" t="s">
        <v>185</v>
      </c>
      <c r="D86" s="182"/>
      <c r="E86" s="182"/>
      <c r="F86" s="178" t="s">
        <v>204</v>
      </c>
      <c r="G86" s="178"/>
      <c r="H86" s="178"/>
      <c r="I86" s="178"/>
      <c r="J86" s="178"/>
    </row>
    <row r="87" spans="1:10" ht="45.75" customHeight="1">
      <c r="A87" s="113" t="s">
        <v>203</v>
      </c>
      <c r="B87" s="113" t="s">
        <v>198</v>
      </c>
      <c r="C87" s="179"/>
      <c r="D87" s="179"/>
      <c r="E87" s="179"/>
      <c r="F87" s="179"/>
      <c r="G87" s="179"/>
      <c r="H87" s="179"/>
      <c r="I87" s="179"/>
      <c r="J87" s="179"/>
    </row>
    <row r="88" spans="1:10" ht="29.25" customHeight="1">
      <c r="A88" s="113" t="s">
        <v>200</v>
      </c>
      <c r="B88" s="113" t="s">
        <v>201</v>
      </c>
      <c r="C88" s="179"/>
      <c r="D88" s="179"/>
      <c r="E88" s="179"/>
      <c r="F88" s="179"/>
      <c r="G88" s="179"/>
      <c r="H88" s="179"/>
      <c r="I88" s="179"/>
      <c r="J88" s="179"/>
    </row>
    <row r="89" spans="1:10" ht="38.25" customHeight="1">
      <c r="A89" s="172" t="s">
        <v>191</v>
      </c>
      <c r="B89" s="173"/>
      <c r="C89" s="180"/>
      <c r="D89" s="180"/>
      <c r="E89" s="180"/>
      <c r="F89" s="180"/>
      <c r="G89" s="180"/>
      <c r="H89" s="180"/>
      <c r="I89" s="180"/>
      <c r="J89" s="180"/>
    </row>
    <row r="90" spans="1:10">
      <c r="A90" s="119"/>
      <c r="B90" s="120"/>
      <c r="C90" s="121"/>
      <c r="D90" s="80">
        <v>3</v>
      </c>
      <c r="E90" s="80"/>
      <c r="F90" s="84" t="s">
        <v>160</v>
      </c>
      <c r="G90" s="86">
        <f>G91+G100+G132+G141+G144</f>
        <v>580000</v>
      </c>
      <c r="H90" s="86">
        <f>H91+H100+H132+H141+H144</f>
        <v>580000</v>
      </c>
      <c r="I90" s="86">
        <f>I91+I100+I132+I141+I144</f>
        <v>290108.13</v>
      </c>
      <c r="J90" s="83">
        <f t="shared" ref="J90" si="5">I90/H90*100</f>
        <v>50.018643103448277</v>
      </c>
    </row>
    <row r="91" spans="1:10">
      <c r="A91" s="119"/>
      <c r="B91" s="120"/>
      <c r="C91" s="121"/>
      <c r="D91" s="80">
        <v>31</v>
      </c>
      <c r="E91" s="80"/>
      <c r="F91" s="84" t="s">
        <v>3</v>
      </c>
      <c r="G91" s="86">
        <f>G92+G95+G97</f>
        <v>0</v>
      </c>
      <c r="H91" s="86">
        <f>H92+H95+H97</f>
        <v>0</v>
      </c>
      <c r="I91" s="86">
        <f>I92+I95+I97</f>
        <v>0</v>
      </c>
      <c r="J91" s="83">
        <v>0</v>
      </c>
    </row>
    <row r="92" spans="1:10">
      <c r="A92" s="119"/>
      <c r="B92" s="120"/>
      <c r="C92" s="121"/>
      <c r="D92" s="84">
        <v>311</v>
      </c>
      <c r="E92" s="80"/>
      <c r="F92" s="84" t="s">
        <v>159</v>
      </c>
      <c r="G92" s="86">
        <f>G93+G94</f>
        <v>0</v>
      </c>
      <c r="H92" s="86">
        <f>H93+H94</f>
        <v>0</v>
      </c>
      <c r="I92" s="86">
        <f>I93+I94</f>
        <v>0</v>
      </c>
      <c r="J92" s="83">
        <v>0</v>
      </c>
    </row>
    <row r="93" spans="1:10">
      <c r="A93" s="119"/>
      <c r="B93" s="120"/>
      <c r="C93" s="121"/>
      <c r="D93" s="84"/>
      <c r="E93" s="87" t="s">
        <v>158</v>
      </c>
      <c r="F93" s="87" t="s">
        <v>32</v>
      </c>
      <c r="G93" s="89">
        <v>0</v>
      </c>
      <c r="H93" s="89">
        <v>0</v>
      </c>
      <c r="I93" s="89">
        <v>0</v>
      </c>
      <c r="J93" s="83">
        <v>0</v>
      </c>
    </row>
    <row r="94" spans="1:10">
      <c r="A94" s="119"/>
      <c r="B94" s="120"/>
      <c r="C94" s="121"/>
      <c r="D94" s="84"/>
      <c r="E94" s="87">
        <v>3114</v>
      </c>
      <c r="F94" s="87" t="s">
        <v>157</v>
      </c>
      <c r="G94" s="89">
        <v>0</v>
      </c>
      <c r="H94" s="89">
        <v>0</v>
      </c>
      <c r="I94" s="89">
        <v>0</v>
      </c>
      <c r="J94" s="83">
        <v>0</v>
      </c>
    </row>
    <row r="95" spans="1:10">
      <c r="A95" s="119"/>
      <c r="B95" s="120"/>
      <c r="C95" s="121"/>
      <c r="D95" s="84">
        <v>312</v>
      </c>
      <c r="E95" s="80"/>
      <c r="F95" s="84" t="s">
        <v>155</v>
      </c>
      <c r="G95" s="86">
        <f>G96</f>
        <v>0</v>
      </c>
      <c r="H95" s="86">
        <f>H96</f>
        <v>0</v>
      </c>
      <c r="I95" s="86">
        <f>I96</f>
        <v>0</v>
      </c>
      <c r="J95" s="83">
        <v>0</v>
      </c>
    </row>
    <row r="96" spans="1:10">
      <c r="A96" s="119"/>
      <c r="B96" s="120"/>
      <c r="C96" s="121"/>
      <c r="D96" s="32"/>
      <c r="E96" s="87" t="s">
        <v>156</v>
      </c>
      <c r="F96" s="87" t="s">
        <v>155</v>
      </c>
      <c r="G96" s="89">
        <v>0</v>
      </c>
      <c r="H96" s="89">
        <v>0</v>
      </c>
      <c r="I96" s="89">
        <v>0</v>
      </c>
      <c r="J96" s="83">
        <v>0</v>
      </c>
    </row>
    <row r="97" spans="1:10">
      <c r="A97" s="119"/>
      <c r="B97" s="120"/>
      <c r="C97" s="121"/>
      <c r="D97" s="84">
        <v>313</v>
      </c>
      <c r="E97" s="80"/>
      <c r="F97" s="84" t="s">
        <v>154</v>
      </c>
      <c r="G97" s="86">
        <f>G98+G99</f>
        <v>0</v>
      </c>
      <c r="H97" s="86">
        <f>H98+H99</f>
        <v>0</v>
      </c>
      <c r="I97" s="86">
        <f>I98+I99</f>
        <v>0</v>
      </c>
      <c r="J97" s="83">
        <v>0</v>
      </c>
    </row>
    <row r="98" spans="1:10" ht="25.5">
      <c r="A98" s="119"/>
      <c r="B98" s="120"/>
      <c r="C98" s="121"/>
      <c r="D98" s="32"/>
      <c r="E98" s="87" t="s">
        <v>153</v>
      </c>
      <c r="F98" s="87" t="s">
        <v>152</v>
      </c>
      <c r="G98" s="89">
        <v>0</v>
      </c>
      <c r="H98" s="89">
        <v>0</v>
      </c>
      <c r="I98" s="89">
        <v>0</v>
      </c>
      <c r="J98" s="83">
        <v>0</v>
      </c>
    </row>
    <row r="99" spans="1:10" ht="25.5">
      <c r="A99" s="119"/>
      <c r="B99" s="120"/>
      <c r="C99" s="121"/>
      <c r="D99" s="84"/>
      <c r="E99" s="87" t="s">
        <v>151</v>
      </c>
      <c r="F99" s="87" t="s">
        <v>150</v>
      </c>
      <c r="G99" s="89">
        <v>0</v>
      </c>
      <c r="H99" s="89">
        <v>0</v>
      </c>
      <c r="I99" s="89">
        <v>0</v>
      </c>
      <c r="J99" s="83">
        <v>0</v>
      </c>
    </row>
    <row r="100" spans="1:10">
      <c r="A100" s="119"/>
      <c r="B100" s="120"/>
      <c r="C100" s="121"/>
      <c r="D100" s="80">
        <v>32</v>
      </c>
      <c r="E100" s="80"/>
      <c r="F100" s="84" t="s">
        <v>9</v>
      </c>
      <c r="G100" s="86">
        <f>G101+G105+G112+G122+G124</f>
        <v>580000</v>
      </c>
      <c r="H100" s="86">
        <f>H101+H105+H112+H122+H124</f>
        <v>580000</v>
      </c>
      <c r="I100" s="86">
        <f>I101+I105+I112+I122+I124</f>
        <v>290108.13</v>
      </c>
      <c r="J100" s="83">
        <f t="shared" ref="J100:J108" si="6">I100/H100*100</f>
        <v>50.018643103448277</v>
      </c>
    </row>
    <row r="101" spans="1:10">
      <c r="A101" s="119"/>
      <c r="B101" s="120"/>
      <c r="C101" s="121"/>
      <c r="D101" s="84" t="s">
        <v>149</v>
      </c>
      <c r="E101" s="80"/>
      <c r="F101" s="84" t="s">
        <v>33</v>
      </c>
      <c r="G101" s="86">
        <f>SUM(G102:G104)</f>
        <v>0</v>
      </c>
      <c r="H101" s="86">
        <f>SUM(H102:H104)</f>
        <v>0</v>
      </c>
      <c r="I101" s="86">
        <f>SUM(I102:I104)</f>
        <v>0</v>
      </c>
      <c r="J101" s="83">
        <v>0</v>
      </c>
    </row>
    <row r="102" spans="1:10">
      <c r="A102" s="119"/>
      <c r="B102" s="120"/>
      <c r="C102" s="121"/>
      <c r="D102" s="32"/>
      <c r="E102" s="87" t="s">
        <v>148</v>
      </c>
      <c r="F102" s="87" t="s">
        <v>34</v>
      </c>
      <c r="G102" s="89">
        <v>0</v>
      </c>
      <c r="H102" s="89">
        <v>0</v>
      </c>
      <c r="I102" s="89">
        <v>0</v>
      </c>
      <c r="J102" s="83">
        <v>0</v>
      </c>
    </row>
    <row r="103" spans="1:10" ht="25.5">
      <c r="A103" s="119"/>
      <c r="B103" s="120"/>
      <c r="C103" s="121"/>
      <c r="D103" s="32"/>
      <c r="E103" s="87" t="s">
        <v>147</v>
      </c>
      <c r="F103" s="87" t="s">
        <v>146</v>
      </c>
      <c r="G103" s="89">
        <v>0</v>
      </c>
      <c r="H103" s="89">
        <v>0</v>
      </c>
      <c r="I103" s="89">
        <v>0</v>
      </c>
      <c r="J103" s="83">
        <v>0</v>
      </c>
    </row>
    <row r="104" spans="1:10">
      <c r="A104" s="119"/>
      <c r="B104" s="120"/>
      <c r="C104" s="121"/>
      <c r="D104" s="90"/>
      <c r="E104" s="87" t="s">
        <v>145</v>
      </c>
      <c r="F104" s="87" t="s">
        <v>144</v>
      </c>
      <c r="G104" s="89">
        <v>0</v>
      </c>
      <c r="H104" s="89">
        <v>0</v>
      </c>
      <c r="I104" s="89">
        <v>0</v>
      </c>
      <c r="J104" s="83">
        <v>0</v>
      </c>
    </row>
    <row r="105" spans="1:10">
      <c r="A105" s="119"/>
      <c r="B105" s="120"/>
      <c r="C105" s="121"/>
      <c r="D105" s="84" t="s">
        <v>143</v>
      </c>
      <c r="E105" s="80"/>
      <c r="F105" s="84" t="s">
        <v>142</v>
      </c>
      <c r="G105" s="86">
        <f>SUM(G106:G111)</f>
        <v>487357</v>
      </c>
      <c r="H105" s="86">
        <f>SUM(H106:H111)</f>
        <v>487357</v>
      </c>
      <c r="I105" s="86">
        <f>SUM(I106:I111)</f>
        <v>219183.82</v>
      </c>
      <c r="J105" s="83">
        <f t="shared" si="6"/>
        <v>44.973975956024027</v>
      </c>
    </row>
    <row r="106" spans="1:10" ht="25.5">
      <c r="A106" s="119"/>
      <c r="B106" s="120"/>
      <c r="C106" s="121"/>
      <c r="D106" s="90"/>
      <c r="E106" s="87" t="s">
        <v>141</v>
      </c>
      <c r="F106" s="87" t="s">
        <v>140</v>
      </c>
      <c r="G106" s="89">
        <v>0</v>
      </c>
      <c r="H106" s="89">
        <v>0</v>
      </c>
      <c r="I106" s="89">
        <v>0</v>
      </c>
      <c r="J106" s="83">
        <v>0</v>
      </c>
    </row>
    <row r="107" spans="1:10">
      <c r="A107" s="119"/>
      <c r="B107" s="120"/>
      <c r="C107" s="121"/>
      <c r="D107" s="90"/>
      <c r="E107" s="87">
        <v>3222</v>
      </c>
      <c r="F107" s="87" t="s">
        <v>139</v>
      </c>
      <c r="G107" s="89">
        <v>315279</v>
      </c>
      <c r="H107" s="89">
        <v>315279</v>
      </c>
      <c r="I107" s="89">
        <v>150085.43</v>
      </c>
      <c r="J107" s="83">
        <f t="shared" si="6"/>
        <v>47.604004706942106</v>
      </c>
    </row>
    <row r="108" spans="1:10">
      <c r="A108" s="119"/>
      <c r="B108" s="120"/>
      <c r="C108" s="121"/>
      <c r="D108" s="32"/>
      <c r="E108" s="87" t="s">
        <v>138</v>
      </c>
      <c r="F108" s="87" t="s">
        <v>137</v>
      </c>
      <c r="G108" s="89">
        <v>172078</v>
      </c>
      <c r="H108" s="89">
        <v>172078</v>
      </c>
      <c r="I108" s="89">
        <v>69098.39</v>
      </c>
      <c r="J108" s="83">
        <f t="shared" si="6"/>
        <v>40.15527260893316</v>
      </c>
    </row>
    <row r="109" spans="1:10" ht="25.5">
      <c r="A109" s="119"/>
      <c r="B109" s="120"/>
      <c r="C109" s="121"/>
      <c r="D109" s="90"/>
      <c r="E109" s="87">
        <v>3224</v>
      </c>
      <c r="F109" s="87" t="s">
        <v>136</v>
      </c>
      <c r="G109" s="89">
        <v>0</v>
      </c>
      <c r="H109" s="89">
        <v>0</v>
      </c>
      <c r="I109" s="89">
        <v>0</v>
      </c>
      <c r="J109" s="83">
        <v>0</v>
      </c>
    </row>
    <row r="110" spans="1:10">
      <c r="A110" s="119"/>
      <c r="B110" s="120"/>
      <c r="C110" s="121"/>
      <c r="D110" s="90"/>
      <c r="E110" s="87" t="s">
        <v>135</v>
      </c>
      <c r="F110" s="87" t="s">
        <v>134</v>
      </c>
      <c r="G110" s="89">
        <v>0</v>
      </c>
      <c r="H110" s="89">
        <v>0</v>
      </c>
      <c r="I110" s="89">
        <v>0</v>
      </c>
      <c r="J110" s="83">
        <v>0</v>
      </c>
    </row>
    <row r="111" spans="1:10" ht="25.5">
      <c r="A111" s="119"/>
      <c r="B111" s="120"/>
      <c r="C111" s="121"/>
      <c r="D111" s="90"/>
      <c r="E111" s="87">
        <v>3227</v>
      </c>
      <c r="F111" s="87" t="s">
        <v>133</v>
      </c>
      <c r="G111" s="89">
        <v>0</v>
      </c>
      <c r="H111" s="89">
        <v>0</v>
      </c>
      <c r="I111" s="89">
        <v>0</v>
      </c>
      <c r="J111" s="83">
        <v>0</v>
      </c>
    </row>
    <row r="112" spans="1:10">
      <c r="A112" s="119"/>
      <c r="B112" s="120"/>
      <c r="C112" s="121"/>
      <c r="D112" s="84" t="s">
        <v>132</v>
      </c>
      <c r="E112" s="80"/>
      <c r="F112" s="84" t="s">
        <v>131</v>
      </c>
      <c r="G112" s="86">
        <f>SUM(G113:G121)</f>
        <v>92643</v>
      </c>
      <c r="H112" s="86">
        <f>SUM(H113:H121)</f>
        <v>92643</v>
      </c>
      <c r="I112" s="86">
        <f>SUM(I113:I121)</f>
        <v>70924.31</v>
      </c>
      <c r="J112" s="83">
        <f t="shared" ref="J112:J114" si="7">I112/H112*100</f>
        <v>76.55657739926383</v>
      </c>
    </row>
    <row r="113" spans="1:10">
      <c r="A113" s="119"/>
      <c r="B113" s="120"/>
      <c r="C113" s="121"/>
      <c r="D113" s="90"/>
      <c r="E113" s="87" t="s">
        <v>130</v>
      </c>
      <c r="F113" s="87" t="s">
        <v>129</v>
      </c>
      <c r="G113" s="89">
        <v>0</v>
      </c>
      <c r="H113" s="89">
        <v>0</v>
      </c>
      <c r="I113" s="89">
        <v>0</v>
      </c>
      <c r="J113" s="83">
        <v>0</v>
      </c>
    </row>
    <row r="114" spans="1:10" ht="25.5">
      <c r="A114" s="119"/>
      <c r="B114" s="120"/>
      <c r="C114" s="121"/>
      <c r="D114" s="32"/>
      <c r="E114" s="87" t="s">
        <v>128</v>
      </c>
      <c r="F114" s="87" t="s">
        <v>127</v>
      </c>
      <c r="G114" s="89">
        <v>92643</v>
      </c>
      <c r="H114" s="89">
        <v>92643</v>
      </c>
      <c r="I114" s="89">
        <v>70924.31</v>
      </c>
      <c r="J114" s="83">
        <f t="shared" si="7"/>
        <v>76.55657739926383</v>
      </c>
    </row>
    <row r="115" spans="1:10">
      <c r="A115" s="119"/>
      <c r="B115" s="120"/>
      <c r="C115" s="121"/>
      <c r="D115" s="90"/>
      <c r="E115" s="87" t="s">
        <v>126</v>
      </c>
      <c r="F115" s="87" t="s">
        <v>125</v>
      </c>
      <c r="G115" s="89">
        <v>0</v>
      </c>
      <c r="H115" s="89">
        <v>0</v>
      </c>
      <c r="I115" s="89">
        <v>0</v>
      </c>
      <c r="J115" s="83">
        <v>0</v>
      </c>
    </row>
    <row r="116" spans="1:10">
      <c r="A116" s="119"/>
      <c r="B116" s="120"/>
      <c r="C116" s="121"/>
      <c r="D116" s="90"/>
      <c r="E116" s="87" t="s">
        <v>124</v>
      </c>
      <c r="F116" s="87" t="s">
        <v>123</v>
      </c>
      <c r="G116" s="89">
        <v>0</v>
      </c>
      <c r="H116" s="89">
        <v>0</v>
      </c>
      <c r="I116" s="89">
        <v>0</v>
      </c>
      <c r="J116" s="83">
        <v>0</v>
      </c>
    </row>
    <row r="117" spans="1:10">
      <c r="A117" s="119"/>
      <c r="B117" s="120"/>
      <c r="C117" s="121"/>
      <c r="D117" s="90"/>
      <c r="E117" s="87" t="s">
        <v>122</v>
      </c>
      <c r="F117" s="87" t="s">
        <v>121</v>
      </c>
      <c r="G117" s="89">
        <v>0</v>
      </c>
      <c r="H117" s="89">
        <v>0</v>
      </c>
      <c r="I117" s="89">
        <v>0</v>
      </c>
      <c r="J117" s="83">
        <v>0</v>
      </c>
    </row>
    <row r="118" spans="1:10">
      <c r="A118" s="119"/>
      <c r="B118" s="120"/>
      <c r="C118" s="121"/>
      <c r="D118" s="90"/>
      <c r="E118" s="87">
        <v>3236</v>
      </c>
      <c r="F118" s="87" t="s">
        <v>120</v>
      </c>
      <c r="G118" s="89">
        <v>0</v>
      </c>
      <c r="H118" s="89">
        <v>0</v>
      </c>
      <c r="I118" s="89">
        <v>0</v>
      </c>
      <c r="J118" s="83">
        <v>0</v>
      </c>
    </row>
    <row r="119" spans="1:10">
      <c r="A119" s="119"/>
      <c r="B119" s="120"/>
      <c r="C119" s="121"/>
      <c r="D119" s="90"/>
      <c r="E119" s="87" t="s">
        <v>119</v>
      </c>
      <c r="F119" s="87" t="s">
        <v>118</v>
      </c>
      <c r="G119" s="89">
        <v>0</v>
      </c>
      <c r="H119" s="89">
        <v>0</v>
      </c>
      <c r="I119" s="89">
        <v>0</v>
      </c>
      <c r="J119" s="83">
        <v>0</v>
      </c>
    </row>
    <row r="120" spans="1:10">
      <c r="A120" s="119"/>
      <c r="B120" s="120"/>
      <c r="C120" s="121"/>
      <c r="D120" s="90"/>
      <c r="E120" s="87">
        <v>3238</v>
      </c>
      <c r="F120" s="87" t="s">
        <v>117</v>
      </c>
      <c r="G120" s="89">
        <v>0</v>
      </c>
      <c r="H120" s="89">
        <v>0</v>
      </c>
      <c r="I120" s="89">
        <v>0</v>
      </c>
      <c r="J120" s="83">
        <v>0</v>
      </c>
    </row>
    <row r="121" spans="1:10">
      <c r="A121" s="119"/>
      <c r="B121" s="120"/>
      <c r="C121" s="121"/>
      <c r="D121" s="90"/>
      <c r="E121" s="87" t="s">
        <v>116</v>
      </c>
      <c r="F121" s="87" t="s">
        <v>115</v>
      </c>
      <c r="G121" s="89">
        <v>0</v>
      </c>
      <c r="H121" s="89">
        <v>0</v>
      </c>
      <c r="I121" s="89">
        <v>0</v>
      </c>
      <c r="J121" s="83">
        <v>0</v>
      </c>
    </row>
    <row r="122" spans="1:10" ht="25.5">
      <c r="A122" s="119"/>
      <c r="B122" s="120"/>
      <c r="C122" s="121"/>
      <c r="D122" s="80">
        <v>324</v>
      </c>
      <c r="E122" s="84"/>
      <c r="F122" s="84" t="s">
        <v>114</v>
      </c>
      <c r="G122" s="86">
        <f>G123</f>
        <v>0</v>
      </c>
      <c r="H122" s="86">
        <f>H123</f>
        <v>0</v>
      </c>
      <c r="I122" s="86">
        <f>I123</f>
        <v>0</v>
      </c>
      <c r="J122" s="83">
        <v>0</v>
      </c>
    </row>
    <row r="123" spans="1:10" ht="25.5">
      <c r="A123" s="119"/>
      <c r="B123" s="120"/>
      <c r="C123" s="121"/>
      <c r="D123" s="80"/>
      <c r="E123" s="87">
        <v>3241</v>
      </c>
      <c r="F123" s="87" t="s">
        <v>114</v>
      </c>
      <c r="G123" s="89">
        <v>0</v>
      </c>
      <c r="H123" s="89">
        <v>0</v>
      </c>
      <c r="I123" s="89">
        <v>0</v>
      </c>
      <c r="J123" s="83">
        <v>0</v>
      </c>
    </row>
    <row r="124" spans="1:10">
      <c r="A124" s="119"/>
      <c r="B124" s="120"/>
      <c r="C124" s="121"/>
      <c r="D124" s="84" t="s">
        <v>113</v>
      </c>
      <c r="E124" s="80"/>
      <c r="F124" s="84" t="s">
        <v>101</v>
      </c>
      <c r="G124" s="86">
        <f>SUM(G125:G131)</f>
        <v>0</v>
      </c>
      <c r="H124" s="86">
        <f>SUM(H125:H131)</f>
        <v>0</v>
      </c>
      <c r="I124" s="86">
        <f>SUM(I125:I131)</f>
        <v>0</v>
      </c>
      <c r="J124" s="83">
        <v>0</v>
      </c>
    </row>
    <row r="125" spans="1:10" ht="25.5">
      <c r="A125" s="119"/>
      <c r="B125" s="120"/>
      <c r="C125" s="121"/>
      <c r="D125" s="90"/>
      <c r="E125" s="87" t="s">
        <v>112</v>
      </c>
      <c r="F125" s="87" t="s">
        <v>111</v>
      </c>
      <c r="G125" s="89">
        <v>0</v>
      </c>
      <c r="H125" s="89">
        <v>0</v>
      </c>
      <c r="I125" s="89">
        <v>0</v>
      </c>
      <c r="J125" s="83">
        <v>0</v>
      </c>
    </row>
    <row r="126" spans="1:10">
      <c r="A126" s="119"/>
      <c r="B126" s="120"/>
      <c r="C126" s="121"/>
      <c r="D126" s="32"/>
      <c r="E126" s="87" t="s">
        <v>110</v>
      </c>
      <c r="F126" s="87" t="s">
        <v>109</v>
      </c>
      <c r="G126" s="89">
        <v>0</v>
      </c>
      <c r="H126" s="89">
        <v>0</v>
      </c>
      <c r="I126" s="89">
        <v>0</v>
      </c>
      <c r="J126" s="83">
        <v>0</v>
      </c>
    </row>
    <row r="127" spans="1:10">
      <c r="A127" s="119"/>
      <c r="B127" s="120"/>
      <c r="C127" s="121"/>
      <c r="D127" s="90"/>
      <c r="E127" s="87" t="s">
        <v>108</v>
      </c>
      <c r="F127" s="87" t="s">
        <v>107</v>
      </c>
      <c r="G127" s="89">
        <v>0</v>
      </c>
      <c r="H127" s="89">
        <v>0</v>
      </c>
      <c r="I127" s="89">
        <v>0</v>
      </c>
      <c r="J127" s="83">
        <v>0</v>
      </c>
    </row>
    <row r="128" spans="1:10">
      <c r="A128" s="119"/>
      <c r="B128" s="120"/>
      <c r="C128" s="121"/>
      <c r="D128" s="90"/>
      <c r="E128" s="87" t="s">
        <v>106</v>
      </c>
      <c r="F128" s="87" t="s">
        <v>105</v>
      </c>
      <c r="G128" s="89">
        <v>0</v>
      </c>
      <c r="H128" s="89">
        <v>0</v>
      </c>
      <c r="I128" s="89">
        <v>0</v>
      </c>
      <c r="J128" s="83">
        <v>0</v>
      </c>
    </row>
    <row r="129" spans="1:10">
      <c r="A129" s="119"/>
      <c r="B129" s="120"/>
      <c r="C129" s="121"/>
      <c r="D129" s="90"/>
      <c r="E129" s="87">
        <v>3295</v>
      </c>
      <c r="F129" s="87" t="s">
        <v>104</v>
      </c>
      <c r="G129" s="89">
        <v>0</v>
      </c>
      <c r="H129" s="89">
        <v>0</v>
      </c>
      <c r="I129" s="89">
        <v>0</v>
      </c>
      <c r="J129" s="83">
        <v>0</v>
      </c>
    </row>
    <row r="130" spans="1:10">
      <c r="A130" s="119"/>
      <c r="B130" s="120"/>
      <c r="C130" s="121"/>
      <c r="D130" s="90"/>
      <c r="E130" s="87">
        <v>3296</v>
      </c>
      <c r="F130" s="87" t="s">
        <v>103</v>
      </c>
      <c r="G130" s="89">
        <v>0</v>
      </c>
      <c r="H130" s="89">
        <v>0</v>
      </c>
      <c r="I130" s="89">
        <v>0</v>
      </c>
      <c r="J130" s="83">
        <v>0</v>
      </c>
    </row>
    <row r="131" spans="1:10">
      <c r="A131" s="119"/>
      <c r="B131" s="120"/>
      <c r="C131" s="121"/>
      <c r="D131" s="90"/>
      <c r="E131" s="87" t="s">
        <v>102</v>
      </c>
      <c r="F131" s="87" t="s">
        <v>101</v>
      </c>
      <c r="G131" s="89">
        <v>0</v>
      </c>
      <c r="H131" s="89">
        <v>0</v>
      </c>
      <c r="I131" s="89">
        <v>0</v>
      </c>
      <c r="J131" s="83">
        <v>0</v>
      </c>
    </row>
    <row r="132" spans="1:10">
      <c r="A132" s="119"/>
      <c r="B132" s="120"/>
      <c r="C132" s="121"/>
      <c r="D132" s="80">
        <v>34</v>
      </c>
      <c r="E132" s="80"/>
      <c r="F132" s="84" t="s">
        <v>100</v>
      </c>
      <c r="G132" s="86">
        <f>G133+G136</f>
        <v>0</v>
      </c>
      <c r="H132" s="86">
        <f>H133+H136</f>
        <v>0</v>
      </c>
      <c r="I132" s="86">
        <f>I133+I136</f>
        <v>0</v>
      </c>
      <c r="J132" s="83">
        <v>0</v>
      </c>
    </row>
    <row r="133" spans="1:10">
      <c r="A133" s="119"/>
      <c r="B133" s="120"/>
      <c r="C133" s="121"/>
      <c r="D133" s="84" t="s">
        <v>98</v>
      </c>
      <c r="E133" s="80"/>
      <c r="F133" s="84" t="s">
        <v>99</v>
      </c>
      <c r="G133" s="86">
        <f>G134+G135</f>
        <v>0</v>
      </c>
      <c r="H133" s="86">
        <f>H134+H135</f>
        <v>0</v>
      </c>
      <c r="I133" s="86">
        <f>I134+I135</f>
        <v>0</v>
      </c>
      <c r="J133" s="83">
        <v>0</v>
      </c>
    </row>
    <row r="134" spans="1:10" ht="38.25">
      <c r="A134" s="119"/>
      <c r="B134" s="120"/>
      <c r="C134" s="121"/>
      <c r="D134" s="32"/>
      <c r="E134" s="87" t="s">
        <v>97</v>
      </c>
      <c r="F134" s="87" t="s">
        <v>96</v>
      </c>
      <c r="G134" s="89">
        <v>0</v>
      </c>
      <c r="H134" s="89">
        <v>0</v>
      </c>
      <c r="I134" s="89">
        <v>0</v>
      </c>
      <c r="J134" s="83">
        <v>0</v>
      </c>
    </row>
    <row r="135" spans="1:10" ht="25.5">
      <c r="A135" s="119"/>
      <c r="B135" s="120"/>
      <c r="C135" s="121"/>
      <c r="D135" s="32"/>
      <c r="E135" s="87">
        <v>3425</v>
      </c>
      <c r="F135" s="87" t="s">
        <v>95</v>
      </c>
      <c r="G135" s="89">
        <v>0</v>
      </c>
      <c r="H135" s="89">
        <v>0</v>
      </c>
      <c r="I135" s="89">
        <v>0</v>
      </c>
      <c r="J135" s="83">
        <v>0</v>
      </c>
    </row>
    <row r="136" spans="1:10">
      <c r="A136" s="119"/>
      <c r="B136" s="120"/>
      <c r="C136" s="121"/>
      <c r="D136" s="84" t="s">
        <v>91</v>
      </c>
      <c r="E136" s="80"/>
      <c r="F136" s="84" t="s">
        <v>94</v>
      </c>
      <c r="G136" s="86">
        <f>SUM(G137:G140)</f>
        <v>0</v>
      </c>
      <c r="H136" s="86">
        <f>SUM(H137:H140)</f>
        <v>0</v>
      </c>
      <c r="I136" s="86">
        <f>SUM(I137:I140)</f>
        <v>0</v>
      </c>
      <c r="J136" s="83">
        <v>0</v>
      </c>
    </row>
    <row r="137" spans="1:10" ht="25.5">
      <c r="A137" s="119"/>
      <c r="B137" s="120"/>
      <c r="C137" s="121"/>
      <c r="D137" s="90"/>
      <c r="E137" s="87" t="s">
        <v>93</v>
      </c>
      <c r="F137" s="87" t="s">
        <v>92</v>
      </c>
      <c r="G137" s="89">
        <v>0</v>
      </c>
      <c r="H137" s="89">
        <v>0</v>
      </c>
      <c r="I137" s="89">
        <v>0</v>
      </c>
      <c r="J137" s="83">
        <v>0</v>
      </c>
    </row>
    <row r="138" spans="1:10" ht="25.5">
      <c r="A138" s="119"/>
      <c r="B138" s="120"/>
      <c r="C138" s="121"/>
      <c r="D138" s="32"/>
      <c r="E138" s="87">
        <v>3432</v>
      </c>
      <c r="F138" s="87" t="s">
        <v>90</v>
      </c>
      <c r="G138" s="89">
        <v>0</v>
      </c>
      <c r="H138" s="89">
        <v>0</v>
      </c>
      <c r="I138" s="89">
        <v>0</v>
      </c>
      <c r="J138" s="83">
        <v>0</v>
      </c>
    </row>
    <row r="139" spans="1:10">
      <c r="A139" s="119"/>
      <c r="B139" s="120"/>
      <c r="C139" s="121"/>
      <c r="D139" s="90"/>
      <c r="E139" s="87" t="s">
        <v>89</v>
      </c>
      <c r="F139" s="87" t="s">
        <v>88</v>
      </c>
      <c r="G139" s="89">
        <v>0</v>
      </c>
      <c r="H139" s="89">
        <v>0</v>
      </c>
      <c r="I139" s="89">
        <v>0</v>
      </c>
      <c r="J139" s="83">
        <v>0</v>
      </c>
    </row>
    <row r="140" spans="1:10">
      <c r="A140" s="119"/>
      <c r="B140" s="120"/>
      <c r="C140" s="121"/>
      <c r="D140" s="90"/>
      <c r="E140" s="87" t="s">
        <v>87</v>
      </c>
      <c r="F140" s="87" t="s">
        <v>86</v>
      </c>
      <c r="G140" s="89">
        <v>0</v>
      </c>
      <c r="H140" s="89">
        <v>0</v>
      </c>
      <c r="I140" s="89">
        <v>0</v>
      </c>
      <c r="J140" s="83">
        <v>0</v>
      </c>
    </row>
    <row r="141" spans="1:10" ht="25.5">
      <c r="A141" s="119"/>
      <c r="B141" s="120"/>
      <c r="C141" s="121"/>
      <c r="D141" s="80">
        <v>36</v>
      </c>
      <c r="E141" s="84"/>
      <c r="F141" s="84" t="s">
        <v>85</v>
      </c>
      <c r="G141" s="86">
        <f t="shared" ref="G141:G142" si="8">G142</f>
        <v>0</v>
      </c>
      <c r="H141" s="86">
        <f>H142</f>
        <v>0</v>
      </c>
      <c r="I141" s="86">
        <f>I142</f>
        <v>0</v>
      </c>
      <c r="J141" s="83">
        <v>0</v>
      </c>
    </row>
    <row r="142" spans="1:10" ht="25.5">
      <c r="A142" s="119"/>
      <c r="B142" s="120"/>
      <c r="C142" s="121"/>
      <c r="D142" s="80">
        <v>369</v>
      </c>
      <c r="E142" s="87"/>
      <c r="F142" s="84" t="s">
        <v>82</v>
      </c>
      <c r="G142" s="86">
        <f t="shared" si="8"/>
        <v>0</v>
      </c>
      <c r="H142" s="86">
        <f>H143</f>
        <v>0</v>
      </c>
      <c r="I142" s="86">
        <f>I143</f>
        <v>0</v>
      </c>
      <c r="J142" s="83">
        <v>0</v>
      </c>
    </row>
    <row r="143" spans="1:10" ht="25.5">
      <c r="A143" s="119"/>
      <c r="B143" s="120"/>
      <c r="C143" s="121"/>
      <c r="D143" s="32"/>
      <c r="E143" s="87">
        <v>3691</v>
      </c>
      <c r="F143" s="87" t="s">
        <v>81</v>
      </c>
      <c r="G143" s="89">
        <v>0</v>
      </c>
      <c r="H143" s="89">
        <v>0</v>
      </c>
      <c r="I143" s="89">
        <v>0</v>
      </c>
      <c r="J143" s="83">
        <v>0</v>
      </c>
    </row>
    <row r="144" spans="1:10">
      <c r="A144" s="119"/>
      <c r="B144" s="120"/>
      <c r="C144" s="121"/>
      <c r="D144" s="80">
        <v>37</v>
      </c>
      <c r="E144" s="80"/>
      <c r="F144" s="84" t="s">
        <v>80</v>
      </c>
      <c r="G144" s="86">
        <f>G145</f>
        <v>0</v>
      </c>
      <c r="H144" s="86">
        <f>H145</f>
        <v>0</v>
      </c>
      <c r="I144" s="86">
        <f>I145</f>
        <v>0</v>
      </c>
      <c r="J144" s="83">
        <v>0</v>
      </c>
    </row>
    <row r="145" spans="1:10">
      <c r="A145" s="119"/>
      <c r="B145" s="120"/>
      <c r="C145" s="121"/>
      <c r="D145" s="80">
        <v>371</v>
      </c>
      <c r="E145" s="80"/>
      <c r="F145" s="84" t="s">
        <v>79</v>
      </c>
      <c r="G145" s="86">
        <f>G146+G147</f>
        <v>0</v>
      </c>
      <c r="H145" s="86">
        <f>H146+H147</f>
        <v>0</v>
      </c>
      <c r="I145" s="86">
        <f>I146+I147</f>
        <v>0</v>
      </c>
      <c r="J145" s="83">
        <v>0</v>
      </c>
    </row>
    <row r="146" spans="1:10" ht="25.5">
      <c r="A146" s="119"/>
      <c r="B146" s="120"/>
      <c r="C146" s="121"/>
      <c r="D146" s="32"/>
      <c r="E146" s="87">
        <v>3721</v>
      </c>
      <c r="F146" s="87" t="s">
        <v>78</v>
      </c>
      <c r="G146" s="89">
        <v>0</v>
      </c>
      <c r="H146" s="89">
        <v>0</v>
      </c>
      <c r="I146" s="89">
        <v>0</v>
      </c>
      <c r="J146" s="83">
        <v>0</v>
      </c>
    </row>
    <row r="147" spans="1:10">
      <c r="A147" s="119"/>
      <c r="B147" s="120"/>
      <c r="C147" s="121"/>
      <c r="D147" s="84"/>
      <c r="E147" s="87">
        <v>3722</v>
      </c>
      <c r="F147" s="87" t="s">
        <v>77</v>
      </c>
      <c r="G147" s="89">
        <v>0</v>
      </c>
      <c r="H147" s="89">
        <v>0</v>
      </c>
      <c r="I147" s="89">
        <v>0</v>
      </c>
      <c r="J147" s="83">
        <v>0</v>
      </c>
    </row>
    <row r="148" spans="1:10" ht="25.5">
      <c r="A148" s="119"/>
      <c r="B148" s="120"/>
      <c r="C148" s="121"/>
      <c r="D148" s="80">
        <v>4</v>
      </c>
      <c r="E148" s="80"/>
      <c r="F148" s="92" t="s">
        <v>76</v>
      </c>
      <c r="G148" s="86">
        <f>G149+G157</f>
        <v>0</v>
      </c>
      <c r="H148" s="86">
        <f>H149+H157</f>
        <v>0</v>
      </c>
      <c r="I148" s="86">
        <f>I125</f>
        <v>0</v>
      </c>
      <c r="J148" s="83">
        <v>0</v>
      </c>
    </row>
    <row r="149" spans="1:10" ht="25.5">
      <c r="A149" s="119"/>
      <c r="B149" s="120"/>
      <c r="C149" s="121"/>
      <c r="D149" s="80">
        <v>42</v>
      </c>
      <c r="E149" s="80"/>
      <c r="F149" s="92" t="s">
        <v>75</v>
      </c>
      <c r="G149" s="86">
        <f>G150+G155</f>
        <v>0</v>
      </c>
      <c r="H149" s="86">
        <f>H150+H155</f>
        <v>0</v>
      </c>
      <c r="I149" s="86">
        <f>I150+I155</f>
        <v>0</v>
      </c>
      <c r="J149" s="83">
        <v>0</v>
      </c>
    </row>
    <row r="150" spans="1:10">
      <c r="A150" s="119"/>
      <c r="B150" s="120"/>
      <c r="C150" s="121"/>
      <c r="D150" s="92" t="s">
        <v>184</v>
      </c>
      <c r="E150" s="80"/>
      <c r="F150" s="92" t="s">
        <v>74</v>
      </c>
      <c r="G150" s="86">
        <f>G151+G152+G153+G154</f>
        <v>0</v>
      </c>
      <c r="H150" s="86">
        <f>H151+H152+H153+H154</f>
        <v>0</v>
      </c>
      <c r="I150" s="86">
        <f>I151+I152+I153+I154</f>
        <v>0</v>
      </c>
      <c r="J150" s="83">
        <v>0</v>
      </c>
    </row>
    <row r="151" spans="1:10">
      <c r="A151" s="119"/>
      <c r="B151" s="120"/>
      <c r="C151" s="121"/>
      <c r="D151" s="32"/>
      <c r="E151" s="95" t="s">
        <v>73</v>
      </c>
      <c r="F151" s="95" t="s">
        <v>72</v>
      </c>
      <c r="G151" s="89">
        <v>0</v>
      </c>
      <c r="H151" s="89">
        <v>0</v>
      </c>
      <c r="I151" s="89">
        <v>0</v>
      </c>
      <c r="J151" s="83">
        <v>0</v>
      </c>
    </row>
    <row r="152" spans="1:10">
      <c r="A152" s="119"/>
      <c r="B152" s="120"/>
      <c r="C152" s="121"/>
      <c r="D152" s="32"/>
      <c r="E152" s="95" t="s">
        <v>71</v>
      </c>
      <c r="F152" s="95" t="s">
        <v>70</v>
      </c>
      <c r="G152" s="89">
        <v>0</v>
      </c>
      <c r="H152" s="89">
        <v>0</v>
      </c>
      <c r="I152" s="89">
        <v>0</v>
      </c>
      <c r="J152" s="83">
        <v>0</v>
      </c>
    </row>
    <row r="153" spans="1:10">
      <c r="A153" s="119"/>
      <c r="B153" s="120"/>
      <c r="C153" s="121"/>
      <c r="D153" s="90"/>
      <c r="E153" s="95">
        <v>4223</v>
      </c>
      <c r="F153" s="95" t="s">
        <v>69</v>
      </c>
      <c r="G153" s="89">
        <v>0</v>
      </c>
      <c r="H153" s="89">
        <v>0</v>
      </c>
      <c r="I153" s="89">
        <v>0</v>
      </c>
      <c r="J153" s="83">
        <v>0</v>
      </c>
    </row>
    <row r="154" spans="1:10">
      <c r="A154" s="119"/>
      <c r="B154" s="120"/>
      <c r="C154" s="121"/>
      <c r="D154" s="90"/>
      <c r="E154" s="95">
        <v>4225</v>
      </c>
      <c r="F154" s="95" t="s">
        <v>68</v>
      </c>
      <c r="G154" s="89">
        <v>0</v>
      </c>
      <c r="H154" s="89">
        <v>0</v>
      </c>
      <c r="I154" s="89">
        <v>0</v>
      </c>
      <c r="J154" s="83">
        <v>0</v>
      </c>
    </row>
    <row r="155" spans="1:10">
      <c r="A155" s="119"/>
      <c r="B155" s="120"/>
      <c r="C155" s="121"/>
      <c r="D155" s="92">
        <v>426</v>
      </c>
      <c r="E155" s="80"/>
      <c r="F155" s="92" t="s">
        <v>67</v>
      </c>
      <c r="G155" s="86">
        <f>G156</f>
        <v>0</v>
      </c>
      <c r="H155" s="86">
        <f>H156</f>
        <v>0</v>
      </c>
      <c r="I155" s="86">
        <f>I156</f>
        <v>0</v>
      </c>
      <c r="J155" s="83">
        <v>0</v>
      </c>
    </row>
    <row r="156" spans="1:10">
      <c r="A156" s="119"/>
      <c r="B156" s="120"/>
      <c r="C156" s="121"/>
      <c r="D156" s="90"/>
      <c r="E156" s="95">
        <v>4262</v>
      </c>
      <c r="F156" s="95" t="s">
        <v>66</v>
      </c>
      <c r="G156" s="89">
        <v>0</v>
      </c>
      <c r="H156" s="89">
        <v>0</v>
      </c>
      <c r="I156" s="89">
        <v>0</v>
      </c>
      <c r="J156" s="83">
        <v>0</v>
      </c>
    </row>
    <row r="157" spans="1:10" ht="25.5">
      <c r="A157" s="119"/>
      <c r="B157" s="120"/>
      <c r="C157" s="121"/>
      <c r="D157" s="80">
        <v>45</v>
      </c>
      <c r="E157" s="97"/>
      <c r="F157" s="98" t="s">
        <v>65</v>
      </c>
      <c r="G157" s="86">
        <f>G158+G160</f>
        <v>0</v>
      </c>
      <c r="H157" s="86">
        <f>H158+H160</f>
        <v>0</v>
      </c>
      <c r="I157" s="86">
        <f>I158+I160</f>
        <v>0</v>
      </c>
      <c r="J157" s="83">
        <v>0</v>
      </c>
    </row>
    <row r="158" spans="1:10" ht="25.5">
      <c r="A158" s="119"/>
      <c r="B158" s="120"/>
      <c r="C158" s="121"/>
      <c r="D158" s="80">
        <v>451</v>
      </c>
      <c r="E158" s="97"/>
      <c r="F158" s="98" t="s">
        <v>64</v>
      </c>
      <c r="G158" s="86">
        <f>G159</f>
        <v>0</v>
      </c>
      <c r="H158" s="86">
        <f>H159</f>
        <v>0</v>
      </c>
      <c r="I158" s="86">
        <f>I159</f>
        <v>0</v>
      </c>
      <c r="J158" s="83">
        <v>0</v>
      </c>
    </row>
    <row r="159" spans="1:10" ht="25.5">
      <c r="A159" s="119"/>
      <c r="B159" s="120"/>
      <c r="C159" s="121"/>
      <c r="D159" s="32"/>
      <c r="E159" s="100">
        <v>4511</v>
      </c>
      <c r="F159" s="101" t="s">
        <v>64</v>
      </c>
      <c r="G159" s="89">
        <v>0</v>
      </c>
      <c r="H159" s="89">
        <v>0</v>
      </c>
      <c r="I159" s="89">
        <v>0</v>
      </c>
      <c r="J159" s="83">
        <v>0</v>
      </c>
    </row>
    <row r="160" spans="1:10" ht="25.5">
      <c r="A160" s="119"/>
      <c r="B160" s="120"/>
      <c r="C160" s="121"/>
      <c r="D160" s="91">
        <v>454</v>
      </c>
      <c r="E160" s="97"/>
      <c r="F160" s="98" t="s">
        <v>63</v>
      </c>
      <c r="G160" s="86">
        <f>G161</f>
        <v>0</v>
      </c>
      <c r="H160" s="86">
        <f>H161</f>
        <v>0</v>
      </c>
      <c r="I160" s="86">
        <f>I161</f>
        <v>0</v>
      </c>
      <c r="J160" s="83">
        <v>0</v>
      </c>
    </row>
    <row r="161" spans="1:10" ht="25.5">
      <c r="A161" s="119"/>
      <c r="B161" s="120"/>
      <c r="C161" s="121"/>
      <c r="D161" s="100"/>
      <c r="E161" s="100">
        <v>4541</v>
      </c>
      <c r="F161" s="101" t="s">
        <v>63</v>
      </c>
      <c r="G161" s="89">
        <v>0</v>
      </c>
      <c r="H161" s="89">
        <v>0</v>
      </c>
      <c r="I161" s="89">
        <v>0</v>
      </c>
      <c r="J161" s="83">
        <v>0</v>
      </c>
    </row>
    <row r="162" spans="1:10" ht="33.75" customHeight="1">
      <c r="A162" s="113" t="s">
        <v>196</v>
      </c>
      <c r="B162" s="113" t="s">
        <v>197</v>
      </c>
      <c r="C162" s="181" t="s">
        <v>186</v>
      </c>
      <c r="D162" s="182"/>
      <c r="E162" s="182"/>
      <c r="F162" s="178" t="s">
        <v>207</v>
      </c>
      <c r="G162" s="178"/>
      <c r="H162" s="178"/>
      <c r="I162" s="178"/>
      <c r="J162" s="178"/>
    </row>
    <row r="163" spans="1:10" ht="42" customHeight="1">
      <c r="A163" s="113" t="s">
        <v>205</v>
      </c>
      <c r="B163" s="113" t="s">
        <v>206</v>
      </c>
      <c r="C163" s="179"/>
      <c r="D163" s="179"/>
      <c r="E163" s="179"/>
      <c r="F163" s="179"/>
      <c r="G163" s="179"/>
      <c r="H163" s="179"/>
      <c r="I163" s="179"/>
      <c r="J163" s="179"/>
    </row>
    <row r="164" spans="1:10" ht="25.5">
      <c r="A164" s="113" t="s">
        <v>200</v>
      </c>
      <c r="B164" s="113" t="s">
        <v>201</v>
      </c>
      <c r="C164" s="179"/>
      <c r="D164" s="179"/>
      <c r="E164" s="179"/>
      <c r="F164" s="179"/>
      <c r="G164" s="179"/>
      <c r="H164" s="179"/>
      <c r="I164" s="179"/>
      <c r="J164" s="179"/>
    </row>
    <row r="165" spans="1:10" ht="33" customHeight="1">
      <c r="A165" s="172" t="s">
        <v>191</v>
      </c>
      <c r="B165" s="173"/>
      <c r="C165" s="180"/>
      <c r="D165" s="180"/>
      <c r="E165" s="180"/>
      <c r="F165" s="180"/>
      <c r="G165" s="180"/>
      <c r="H165" s="180"/>
      <c r="I165" s="180"/>
      <c r="J165" s="180"/>
    </row>
    <row r="166" spans="1:10" ht="20.25" customHeight="1">
      <c r="A166" s="119"/>
      <c r="B166" s="120"/>
      <c r="C166" s="121"/>
      <c r="D166" s="80">
        <v>3</v>
      </c>
      <c r="E166" s="80"/>
      <c r="F166" s="84" t="s">
        <v>160</v>
      </c>
      <c r="G166" s="86">
        <f>G167+G176+G208+G217+G220</f>
        <v>89298</v>
      </c>
      <c r="H166" s="86">
        <f>H167+H176+H208+H217+H220</f>
        <v>89298</v>
      </c>
      <c r="I166" s="86">
        <f>I167+I176+I208+I217+I220</f>
        <v>39450.36</v>
      </c>
      <c r="J166" s="83">
        <f t="shared" ref="J166" si="9">I166/H166*100</f>
        <v>44.178324262581469</v>
      </c>
    </row>
    <row r="167" spans="1:10" ht="32.25" customHeight="1">
      <c r="A167" s="119"/>
      <c r="B167" s="120"/>
      <c r="C167" s="121"/>
      <c r="D167" s="80">
        <v>31</v>
      </c>
      <c r="E167" s="80"/>
      <c r="F167" s="84" t="s">
        <v>3</v>
      </c>
      <c r="G167" s="86">
        <f>G168+G171+G173</f>
        <v>0</v>
      </c>
      <c r="H167" s="86">
        <f>H168+H171+H173</f>
        <v>0</v>
      </c>
      <c r="I167" s="86">
        <f>I168+I171+I173</f>
        <v>0</v>
      </c>
      <c r="J167" s="83">
        <v>0</v>
      </c>
    </row>
    <row r="168" spans="1:10">
      <c r="A168" s="119"/>
      <c r="B168" s="120"/>
      <c r="C168" s="121"/>
      <c r="D168" s="84">
        <v>311</v>
      </c>
      <c r="E168" s="80"/>
      <c r="F168" s="84" t="s">
        <v>159</v>
      </c>
      <c r="G168" s="86">
        <f>G169+G170</f>
        <v>0</v>
      </c>
      <c r="H168" s="86">
        <f>H169+H170</f>
        <v>0</v>
      </c>
      <c r="I168" s="86">
        <f>I169+I170</f>
        <v>0</v>
      </c>
      <c r="J168" s="83">
        <v>0</v>
      </c>
    </row>
    <row r="169" spans="1:10">
      <c r="A169" s="119"/>
      <c r="B169" s="120"/>
      <c r="C169" s="121"/>
      <c r="D169" s="84"/>
      <c r="E169" s="87" t="s">
        <v>158</v>
      </c>
      <c r="F169" s="87" t="s">
        <v>32</v>
      </c>
      <c r="G169" s="89">
        <v>0</v>
      </c>
      <c r="H169" s="89">
        <v>0</v>
      </c>
      <c r="I169" s="89">
        <v>0</v>
      </c>
      <c r="J169" s="83">
        <v>0</v>
      </c>
    </row>
    <row r="170" spans="1:10">
      <c r="A170" s="119"/>
      <c r="B170" s="120"/>
      <c r="C170" s="121"/>
      <c r="D170" s="84"/>
      <c r="E170" s="87">
        <v>3114</v>
      </c>
      <c r="F170" s="87" t="s">
        <v>157</v>
      </c>
      <c r="G170" s="89">
        <v>0</v>
      </c>
      <c r="H170" s="89">
        <v>0</v>
      </c>
      <c r="I170" s="89">
        <v>0</v>
      </c>
      <c r="J170" s="83">
        <v>0</v>
      </c>
    </row>
    <row r="171" spans="1:10">
      <c r="A171" s="119"/>
      <c r="B171" s="120"/>
      <c r="C171" s="121"/>
      <c r="D171" s="84">
        <v>312</v>
      </c>
      <c r="E171" s="80"/>
      <c r="F171" s="84" t="s">
        <v>155</v>
      </c>
      <c r="G171" s="86">
        <f>G172</f>
        <v>0</v>
      </c>
      <c r="H171" s="86">
        <f>H172</f>
        <v>0</v>
      </c>
      <c r="I171" s="86">
        <f>I172</f>
        <v>0</v>
      </c>
      <c r="J171" s="83">
        <v>0</v>
      </c>
    </row>
    <row r="172" spans="1:10">
      <c r="A172" s="119"/>
      <c r="B172" s="120"/>
      <c r="C172" s="121"/>
      <c r="D172" s="32"/>
      <c r="E172" s="87" t="s">
        <v>156</v>
      </c>
      <c r="F172" s="87" t="s">
        <v>155</v>
      </c>
      <c r="G172" s="89">
        <v>0</v>
      </c>
      <c r="H172" s="89">
        <v>0</v>
      </c>
      <c r="I172" s="89">
        <v>0</v>
      </c>
      <c r="J172" s="83">
        <v>0</v>
      </c>
    </row>
    <row r="173" spans="1:10">
      <c r="A173" s="119"/>
      <c r="B173" s="120"/>
      <c r="C173" s="121"/>
      <c r="D173" s="84">
        <v>313</v>
      </c>
      <c r="E173" s="80"/>
      <c r="F173" s="84" t="s">
        <v>154</v>
      </c>
      <c r="G173" s="86">
        <f>G174+G175</f>
        <v>0</v>
      </c>
      <c r="H173" s="86">
        <f>H174+H175</f>
        <v>0</v>
      </c>
      <c r="I173" s="86">
        <f>I174+I175</f>
        <v>0</v>
      </c>
      <c r="J173" s="83">
        <v>0</v>
      </c>
    </row>
    <row r="174" spans="1:10" ht="25.5">
      <c r="A174" s="119"/>
      <c r="B174" s="120"/>
      <c r="C174" s="121"/>
      <c r="D174" s="32"/>
      <c r="E174" s="87" t="s">
        <v>153</v>
      </c>
      <c r="F174" s="87" t="s">
        <v>152</v>
      </c>
      <c r="G174" s="89">
        <v>0</v>
      </c>
      <c r="H174" s="89">
        <v>0</v>
      </c>
      <c r="I174" s="89">
        <v>0</v>
      </c>
      <c r="J174" s="83">
        <v>0</v>
      </c>
    </row>
    <row r="175" spans="1:10" ht="25.5">
      <c r="A175" s="119"/>
      <c r="B175" s="120"/>
      <c r="C175" s="121"/>
      <c r="D175" s="84"/>
      <c r="E175" s="87" t="s">
        <v>151</v>
      </c>
      <c r="F175" s="87" t="s">
        <v>150</v>
      </c>
      <c r="G175" s="89">
        <v>0</v>
      </c>
      <c r="H175" s="89">
        <v>0</v>
      </c>
      <c r="I175" s="89">
        <v>0</v>
      </c>
      <c r="J175" s="83">
        <v>0</v>
      </c>
    </row>
    <row r="176" spans="1:10">
      <c r="A176" s="119"/>
      <c r="B176" s="120"/>
      <c r="C176" s="121"/>
      <c r="D176" s="80">
        <v>32</v>
      </c>
      <c r="E176" s="80"/>
      <c r="F176" s="84" t="s">
        <v>9</v>
      </c>
      <c r="G176" s="86">
        <f>G177+G181+G188+G198+G200</f>
        <v>89298</v>
      </c>
      <c r="H176" s="86">
        <f>H177+H181+H188+H198+H200</f>
        <v>89298</v>
      </c>
      <c r="I176" s="86">
        <f>I177+I181+I188+I198+I200</f>
        <v>39450.36</v>
      </c>
      <c r="J176" s="83">
        <f t="shared" ref="J176" si="10">I176/H176*100</f>
        <v>44.178324262581469</v>
      </c>
    </row>
    <row r="177" spans="1:10">
      <c r="A177" s="119"/>
      <c r="B177" s="120"/>
      <c r="C177" s="121"/>
      <c r="D177" s="84" t="s">
        <v>149</v>
      </c>
      <c r="E177" s="80"/>
      <c r="F177" s="84" t="s">
        <v>33</v>
      </c>
      <c r="G177" s="86">
        <f>SUM(G178:G180)</f>
        <v>0</v>
      </c>
      <c r="H177" s="86">
        <f>SUM(H178:H180)</f>
        <v>0</v>
      </c>
      <c r="I177" s="86">
        <f>SUM(I178:I180)</f>
        <v>0</v>
      </c>
      <c r="J177" s="83">
        <v>0</v>
      </c>
    </row>
    <row r="178" spans="1:10">
      <c r="A178" s="119"/>
      <c r="B178" s="120"/>
      <c r="C178" s="121"/>
      <c r="D178" s="32"/>
      <c r="E178" s="87" t="s">
        <v>148</v>
      </c>
      <c r="F178" s="87" t="s">
        <v>34</v>
      </c>
      <c r="G178" s="89">
        <v>0</v>
      </c>
      <c r="H178" s="89">
        <v>0</v>
      </c>
      <c r="I178" s="89">
        <v>0</v>
      </c>
      <c r="J178" s="83">
        <v>0</v>
      </c>
    </row>
    <row r="179" spans="1:10" ht="25.5">
      <c r="A179" s="119"/>
      <c r="B179" s="120"/>
      <c r="C179" s="121"/>
      <c r="D179" s="32"/>
      <c r="E179" s="87" t="s">
        <v>147</v>
      </c>
      <c r="F179" s="87" t="s">
        <v>146</v>
      </c>
      <c r="G179" s="89">
        <v>0</v>
      </c>
      <c r="H179" s="89">
        <v>0</v>
      </c>
      <c r="I179" s="89">
        <v>0</v>
      </c>
      <c r="J179" s="83">
        <v>0</v>
      </c>
    </row>
    <row r="180" spans="1:10">
      <c r="A180" s="119"/>
      <c r="B180" s="120"/>
      <c r="C180" s="121"/>
      <c r="D180" s="90"/>
      <c r="E180" s="87" t="s">
        <v>145</v>
      </c>
      <c r="F180" s="87" t="s">
        <v>144</v>
      </c>
      <c r="G180" s="89">
        <v>0</v>
      </c>
      <c r="H180" s="89">
        <v>0</v>
      </c>
      <c r="I180" s="89">
        <v>0</v>
      </c>
      <c r="J180" s="83">
        <v>0</v>
      </c>
    </row>
    <row r="181" spans="1:10">
      <c r="A181" s="119"/>
      <c r="B181" s="120"/>
      <c r="C181" s="121"/>
      <c r="D181" s="84" t="s">
        <v>143</v>
      </c>
      <c r="E181" s="80"/>
      <c r="F181" s="84" t="s">
        <v>142</v>
      </c>
      <c r="G181" s="86">
        <f>SUM(G182:G187)</f>
        <v>89298</v>
      </c>
      <c r="H181" s="86">
        <f>SUM(H182:H187)</f>
        <v>89298</v>
      </c>
      <c r="I181" s="86">
        <f>SUM(I182:I187)</f>
        <v>39450.36</v>
      </c>
      <c r="J181" s="83">
        <f t="shared" ref="J181" si="11">I181/H181*100</f>
        <v>44.178324262581469</v>
      </c>
    </row>
    <row r="182" spans="1:10" ht="25.5">
      <c r="A182" s="119"/>
      <c r="B182" s="120"/>
      <c r="C182" s="121"/>
      <c r="D182" s="90"/>
      <c r="E182" s="87" t="s">
        <v>141</v>
      </c>
      <c r="F182" s="87" t="s">
        <v>140</v>
      </c>
      <c r="G182" s="89">
        <v>0</v>
      </c>
      <c r="H182" s="89">
        <v>0</v>
      </c>
      <c r="I182" s="89">
        <v>0</v>
      </c>
      <c r="J182" s="83">
        <v>0</v>
      </c>
    </row>
    <row r="183" spans="1:10">
      <c r="A183" s="119"/>
      <c r="B183" s="120"/>
      <c r="C183" s="121"/>
      <c r="D183" s="90"/>
      <c r="E183" s="87">
        <v>3222</v>
      </c>
      <c r="F183" s="87" t="s">
        <v>139</v>
      </c>
      <c r="G183" s="89">
        <v>88158</v>
      </c>
      <c r="H183" s="89">
        <v>88158</v>
      </c>
      <c r="I183" s="89">
        <v>39450.36</v>
      </c>
      <c r="J183" s="83">
        <f t="shared" ref="J183" si="12">I183/H183*100</f>
        <v>44.749608657183693</v>
      </c>
    </row>
    <row r="184" spans="1:10">
      <c r="A184" s="119"/>
      <c r="B184" s="120"/>
      <c r="C184" s="121"/>
      <c r="D184" s="32"/>
      <c r="E184" s="87" t="s">
        <v>138</v>
      </c>
      <c r="F184" s="87" t="s">
        <v>137</v>
      </c>
      <c r="G184" s="89">
        <v>1140</v>
      </c>
      <c r="H184" s="89">
        <v>1140</v>
      </c>
      <c r="I184" s="89">
        <v>0</v>
      </c>
      <c r="J184" s="83">
        <v>0</v>
      </c>
    </row>
    <row r="185" spans="1:10" ht="25.5">
      <c r="A185" s="119"/>
      <c r="B185" s="120"/>
      <c r="C185" s="121"/>
      <c r="D185" s="90"/>
      <c r="E185" s="87">
        <v>3224</v>
      </c>
      <c r="F185" s="87" t="s">
        <v>136</v>
      </c>
      <c r="G185" s="89">
        <v>0</v>
      </c>
      <c r="H185" s="89">
        <v>0</v>
      </c>
      <c r="I185" s="89">
        <v>0</v>
      </c>
      <c r="J185" s="83">
        <v>0</v>
      </c>
    </row>
    <row r="186" spans="1:10">
      <c r="A186" s="119"/>
      <c r="B186" s="120"/>
      <c r="C186" s="121"/>
      <c r="D186" s="90"/>
      <c r="E186" s="87" t="s">
        <v>135</v>
      </c>
      <c r="F186" s="87" t="s">
        <v>134</v>
      </c>
      <c r="G186" s="89">
        <v>0</v>
      </c>
      <c r="H186" s="89">
        <v>0</v>
      </c>
      <c r="I186" s="89">
        <v>0</v>
      </c>
      <c r="J186" s="83">
        <v>0</v>
      </c>
    </row>
    <row r="187" spans="1:10" ht="25.5">
      <c r="A187" s="119"/>
      <c r="B187" s="120"/>
      <c r="C187" s="121"/>
      <c r="D187" s="90"/>
      <c r="E187" s="87">
        <v>3227</v>
      </c>
      <c r="F187" s="87" t="s">
        <v>133</v>
      </c>
      <c r="G187" s="89">
        <v>0</v>
      </c>
      <c r="H187" s="89">
        <v>0</v>
      </c>
      <c r="I187" s="89">
        <v>0</v>
      </c>
      <c r="J187" s="83">
        <v>0</v>
      </c>
    </row>
    <row r="188" spans="1:10">
      <c r="A188" s="119"/>
      <c r="B188" s="120"/>
      <c r="C188" s="121"/>
      <c r="D188" s="84" t="s">
        <v>132</v>
      </c>
      <c r="E188" s="80"/>
      <c r="F188" s="84" t="s">
        <v>131</v>
      </c>
      <c r="G188" s="86">
        <f>SUM(G189:G197)</f>
        <v>0</v>
      </c>
      <c r="H188" s="86">
        <f>SUM(H189:H197)</f>
        <v>0</v>
      </c>
      <c r="I188" s="86">
        <f>SUM(I189:I197)</f>
        <v>0</v>
      </c>
      <c r="J188" s="83">
        <v>0</v>
      </c>
    </row>
    <row r="189" spans="1:10">
      <c r="A189" s="119"/>
      <c r="B189" s="120"/>
      <c r="C189" s="121"/>
      <c r="D189" s="90"/>
      <c r="E189" s="87" t="s">
        <v>130</v>
      </c>
      <c r="F189" s="87" t="s">
        <v>129</v>
      </c>
      <c r="G189" s="89">
        <v>0</v>
      </c>
      <c r="H189" s="89">
        <v>0</v>
      </c>
      <c r="I189" s="89">
        <v>0</v>
      </c>
      <c r="J189" s="83">
        <v>0</v>
      </c>
    </row>
    <row r="190" spans="1:10" ht="25.5">
      <c r="A190" s="119"/>
      <c r="B190" s="120"/>
      <c r="C190" s="121"/>
      <c r="D190" s="32"/>
      <c r="E190" s="87" t="s">
        <v>128</v>
      </c>
      <c r="F190" s="87" t="s">
        <v>127</v>
      </c>
      <c r="G190" s="89">
        <v>0</v>
      </c>
      <c r="H190" s="89">
        <v>0</v>
      </c>
      <c r="I190" s="89">
        <v>0</v>
      </c>
      <c r="J190" s="83">
        <v>0</v>
      </c>
    </row>
    <row r="191" spans="1:10">
      <c r="A191" s="119"/>
      <c r="B191" s="120"/>
      <c r="C191" s="121"/>
      <c r="D191" s="90"/>
      <c r="E191" s="87" t="s">
        <v>126</v>
      </c>
      <c r="F191" s="87" t="s">
        <v>125</v>
      </c>
      <c r="G191" s="89">
        <v>0</v>
      </c>
      <c r="H191" s="89">
        <v>0</v>
      </c>
      <c r="I191" s="89">
        <v>0</v>
      </c>
      <c r="J191" s="83">
        <v>0</v>
      </c>
    </row>
    <row r="192" spans="1:10">
      <c r="A192" s="119"/>
      <c r="B192" s="120"/>
      <c r="C192" s="121"/>
      <c r="D192" s="90"/>
      <c r="E192" s="87" t="s">
        <v>124</v>
      </c>
      <c r="F192" s="87" t="s">
        <v>123</v>
      </c>
      <c r="G192" s="89">
        <v>0</v>
      </c>
      <c r="H192" s="89">
        <v>0</v>
      </c>
      <c r="I192" s="89">
        <v>0</v>
      </c>
      <c r="J192" s="83">
        <v>0</v>
      </c>
    </row>
    <row r="193" spans="1:10">
      <c r="A193" s="119"/>
      <c r="B193" s="120"/>
      <c r="C193" s="121"/>
      <c r="D193" s="90"/>
      <c r="E193" s="87" t="s">
        <v>122</v>
      </c>
      <c r="F193" s="87" t="s">
        <v>121</v>
      </c>
      <c r="G193" s="89">
        <v>0</v>
      </c>
      <c r="H193" s="89">
        <v>0</v>
      </c>
      <c r="I193" s="89">
        <v>0</v>
      </c>
      <c r="J193" s="83"/>
    </row>
    <row r="194" spans="1:10">
      <c r="A194" s="119"/>
      <c r="B194" s="120"/>
      <c r="C194" s="121"/>
      <c r="D194" s="90"/>
      <c r="E194" s="87">
        <v>3236</v>
      </c>
      <c r="F194" s="87" t="s">
        <v>120</v>
      </c>
      <c r="G194" s="89">
        <v>0</v>
      </c>
      <c r="H194" s="89">
        <v>0</v>
      </c>
      <c r="I194" s="89">
        <v>0</v>
      </c>
      <c r="J194" s="83">
        <v>0</v>
      </c>
    </row>
    <row r="195" spans="1:10">
      <c r="A195" s="119"/>
      <c r="B195" s="120"/>
      <c r="C195" s="121"/>
      <c r="D195" s="90"/>
      <c r="E195" s="87" t="s">
        <v>119</v>
      </c>
      <c r="F195" s="87" t="s">
        <v>118</v>
      </c>
      <c r="G195" s="89">
        <v>0</v>
      </c>
      <c r="H195" s="89">
        <v>0</v>
      </c>
      <c r="I195" s="89">
        <v>0</v>
      </c>
      <c r="J195" s="83">
        <v>0</v>
      </c>
    </row>
    <row r="196" spans="1:10">
      <c r="A196" s="119"/>
      <c r="B196" s="120"/>
      <c r="C196" s="121"/>
      <c r="D196" s="90"/>
      <c r="E196" s="87">
        <v>3238</v>
      </c>
      <c r="F196" s="87" t="s">
        <v>117</v>
      </c>
      <c r="G196" s="89">
        <v>0</v>
      </c>
      <c r="H196" s="89">
        <v>0</v>
      </c>
      <c r="I196" s="89">
        <v>0</v>
      </c>
      <c r="J196" s="83">
        <v>0</v>
      </c>
    </row>
    <row r="197" spans="1:10">
      <c r="A197" s="119"/>
      <c r="B197" s="120"/>
      <c r="C197" s="121"/>
      <c r="D197" s="90"/>
      <c r="E197" s="87" t="s">
        <v>116</v>
      </c>
      <c r="F197" s="87" t="s">
        <v>115</v>
      </c>
      <c r="G197" s="89">
        <v>0</v>
      </c>
      <c r="H197" s="89">
        <v>0</v>
      </c>
      <c r="I197" s="89">
        <v>0</v>
      </c>
      <c r="J197" s="83">
        <v>0</v>
      </c>
    </row>
    <row r="198" spans="1:10" ht="25.5">
      <c r="A198" s="119"/>
      <c r="B198" s="120"/>
      <c r="C198" s="121"/>
      <c r="D198" s="80">
        <v>324</v>
      </c>
      <c r="E198" s="84"/>
      <c r="F198" s="84" t="s">
        <v>114</v>
      </c>
      <c r="G198" s="86">
        <f>G199</f>
        <v>0</v>
      </c>
      <c r="H198" s="86">
        <f>H199</f>
        <v>0</v>
      </c>
      <c r="I198" s="86">
        <f>I199</f>
        <v>0</v>
      </c>
      <c r="J198" s="83">
        <v>0</v>
      </c>
    </row>
    <row r="199" spans="1:10" ht="25.5">
      <c r="A199" s="119"/>
      <c r="B199" s="120"/>
      <c r="C199" s="121"/>
      <c r="D199" s="80"/>
      <c r="E199" s="87">
        <v>3241</v>
      </c>
      <c r="F199" s="87" t="s">
        <v>114</v>
      </c>
      <c r="G199" s="89">
        <v>0</v>
      </c>
      <c r="H199" s="89">
        <v>0</v>
      </c>
      <c r="I199" s="89">
        <v>0</v>
      </c>
      <c r="J199" s="83">
        <v>0</v>
      </c>
    </row>
    <row r="200" spans="1:10">
      <c r="A200" s="119"/>
      <c r="B200" s="120"/>
      <c r="C200" s="121"/>
      <c r="D200" s="84" t="s">
        <v>113</v>
      </c>
      <c r="E200" s="80"/>
      <c r="F200" s="84" t="s">
        <v>101</v>
      </c>
      <c r="G200" s="86">
        <f>SUM(G201:G207)</f>
        <v>0</v>
      </c>
      <c r="H200" s="86">
        <f>SUM(H201:H207)</f>
        <v>0</v>
      </c>
      <c r="I200" s="86">
        <f>SUM(I201:I207)</f>
        <v>0</v>
      </c>
      <c r="J200" s="83">
        <v>0</v>
      </c>
    </row>
    <row r="201" spans="1:10" ht="25.5">
      <c r="A201" s="119"/>
      <c r="B201" s="120"/>
      <c r="C201" s="121"/>
      <c r="D201" s="90"/>
      <c r="E201" s="87" t="s">
        <v>112</v>
      </c>
      <c r="F201" s="87" t="s">
        <v>111</v>
      </c>
      <c r="G201" s="89">
        <v>0</v>
      </c>
      <c r="H201" s="89">
        <v>0</v>
      </c>
      <c r="I201" s="89">
        <v>0</v>
      </c>
      <c r="J201" s="83">
        <v>0</v>
      </c>
    </row>
    <row r="202" spans="1:10">
      <c r="A202" s="119"/>
      <c r="B202" s="120"/>
      <c r="C202" s="121"/>
      <c r="D202" s="32"/>
      <c r="E202" s="87" t="s">
        <v>110</v>
      </c>
      <c r="F202" s="87" t="s">
        <v>109</v>
      </c>
      <c r="G202" s="89">
        <v>0</v>
      </c>
      <c r="H202" s="89">
        <v>0</v>
      </c>
      <c r="I202" s="89">
        <v>0</v>
      </c>
      <c r="J202" s="83">
        <v>0</v>
      </c>
    </row>
    <row r="203" spans="1:10">
      <c r="A203" s="119"/>
      <c r="B203" s="120"/>
      <c r="C203" s="121"/>
      <c r="D203" s="90"/>
      <c r="E203" s="87" t="s">
        <v>108</v>
      </c>
      <c r="F203" s="87" t="s">
        <v>107</v>
      </c>
      <c r="G203" s="89">
        <v>0</v>
      </c>
      <c r="H203" s="89">
        <v>0</v>
      </c>
      <c r="I203" s="89">
        <v>0</v>
      </c>
      <c r="J203" s="83">
        <v>0</v>
      </c>
    </row>
    <row r="204" spans="1:10">
      <c r="A204" s="119"/>
      <c r="B204" s="120"/>
      <c r="C204" s="121"/>
      <c r="D204" s="90"/>
      <c r="E204" s="87" t="s">
        <v>106</v>
      </c>
      <c r="F204" s="87" t="s">
        <v>105</v>
      </c>
      <c r="G204" s="89">
        <v>0</v>
      </c>
      <c r="H204" s="89">
        <v>0</v>
      </c>
      <c r="I204" s="89">
        <v>0</v>
      </c>
      <c r="J204" s="83">
        <v>0</v>
      </c>
    </row>
    <row r="205" spans="1:10">
      <c r="A205" s="119"/>
      <c r="B205" s="120"/>
      <c r="C205" s="121"/>
      <c r="D205" s="90"/>
      <c r="E205" s="87">
        <v>3295</v>
      </c>
      <c r="F205" s="87" t="s">
        <v>104</v>
      </c>
      <c r="G205" s="89">
        <v>0</v>
      </c>
      <c r="H205" s="89">
        <v>0</v>
      </c>
      <c r="I205" s="89">
        <v>0</v>
      </c>
      <c r="J205" s="83">
        <v>0</v>
      </c>
    </row>
    <row r="206" spans="1:10">
      <c r="A206" s="119"/>
      <c r="B206" s="120"/>
      <c r="C206" s="121"/>
      <c r="D206" s="90"/>
      <c r="E206" s="87">
        <v>3296</v>
      </c>
      <c r="F206" s="87" t="s">
        <v>103</v>
      </c>
      <c r="G206" s="89">
        <v>0</v>
      </c>
      <c r="H206" s="89">
        <v>0</v>
      </c>
      <c r="I206" s="89">
        <v>0</v>
      </c>
      <c r="J206" s="83">
        <v>0</v>
      </c>
    </row>
    <row r="207" spans="1:10">
      <c r="A207" s="119"/>
      <c r="B207" s="120"/>
      <c r="C207" s="121"/>
      <c r="D207" s="90"/>
      <c r="E207" s="87" t="s">
        <v>102</v>
      </c>
      <c r="F207" s="87" t="s">
        <v>101</v>
      </c>
      <c r="G207" s="89">
        <v>0</v>
      </c>
      <c r="H207" s="89">
        <v>0</v>
      </c>
      <c r="I207" s="89">
        <v>0</v>
      </c>
      <c r="J207" s="83">
        <v>0</v>
      </c>
    </row>
    <row r="208" spans="1:10">
      <c r="A208" s="119"/>
      <c r="B208" s="120"/>
      <c r="C208" s="121"/>
      <c r="D208" s="80">
        <v>34</v>
      </c>
      <c r="E208" s="80"/>
      <c r="F208" s="84" t="s">
        <v>100</v>
      </c>
      <c r="G208" s="86">
        <f>G209+G212</f>
        <v>0</v>
      </c>
      <c r="H208" s="86">
        <f>H209+H212</f>
        <v>0</v>
      </c>
      <c r="I208" s="86">
        <f>I209+I212</f>
        <v>0</v>
      </c>
      <c r="J208" s="83">
        <v>0</v>
      </c>
    </row>
    <row r="209" spans="1:10">
      <c r="A209" s="119"/>
      <c r="B209" s="120"/>
      <c r="C209" s="121"/>
      <c r="D209" s="84" t="s">
        <v>98</v>
      </c>
      <c r="E209" s="80"/>
      <c r="F209" s="84" t="s">
        <v>99</v>
      </c>
      <c r="G209" s="86">
        <f>G210+G211</f>
        <v>0</v>
      </c>
      <c r="H209" s="86">
        <f>H210+H211</f>
        <v>0</v>
      </c>
      <c r="I209" s="86">
        <f>I210+I211</f>
        <v>0</v>
      </c>
      <c r="J209" s="83">
        <v>0</v>
      </c>
    </row>
    <row r="210" spans="1:10" ht="38.25">
      <c r="A210" s="119"/>
      <c r="B210" s="120"/>
      <c r="C210" s="121"/>
      <c r="D210" s="32"/>
      <c r="E210" s="87" t="s">
        <v>97</v>
      </c>
      <c r="F210" s="87" t="s">
        <v>96</v>
      </c>
      <c r="G210" s="89">
        <v>0</v>
      </c>
      <c r="H210" s="89">
        <v>0</v>
      </c>
      <c r="I210" s="89">
        <v>0</v>
      </c>
      <c r="J210" s="83">
        <v>0</v>
      </c>
    </row>
    <row r="211" spans="1:10" ht="25.5">
      <c r="A211" s="119"/>
      <c r="B211" s="120"/>
      <c r="C211" s="121"/>
      <c r="D211" s="32"/>
      <c r="E211" s="87">
        <v>3425</v>
      </c>
      <c r="F211" s="87" t="s">
        <v>95</v>
      </c>
      <c r="G211" s="89">
        <v>0</v>
      </c>
      <c r="H211" s="89">
        <v>0</v>
      </c>
      <c r="I211" s="89">
        <v>0</v>
      </c>
      <c r="J211" s="83">
        <v>0</v>
      </c>
    </row>
    <row r="212" spans="1:10">
      <c r="A212" s="119"/>
      <c r="B212" s="120"/>
      <c r="C212" s="121"/>
      <c r="D212" s="84" t="s">
        <v>91</v>
      </c>
      <c r="E212" s="80"/>
      <c r="F212" s="84" t="s">
        <v>94</v>
      </c>
      <c r="G212" s="86">
        <f>SUM(G213:G216)</f>
        <v>0</v>
      </c>
      <c r="H212" s="86">
        <f>SUM(H213:H216)</f>
        <v>0</v>
      </c>
      <c r="I212" s="86">
        <f>SUM(I213:I216)</f>
        <v>0</v>
      </c>
      <c r="J212" s="83">
        <v>0</v>
      </c>
    </row>
    <row r="213" spans="1:10" ht="25.5">
      <c r="A213" s="119"/>
      <c r="B213" s="120"/>
      <c r="C213" s="121"/>
      <c r="D213" s="90"/>
      <c r="E213" s="87" t="s">
        <v>93</v>
      </c>
      <c r="F213" s="87" t="s">
        <v>92</v>
      </c>
      <c r="G213" s="89">
        <v>0</v>
      </c>
      <c r="H213" s="89">
        <v>0</v>
      </c>
      <c r="I213" s="89">
        <v>0</v>
      </c>
      <c r="J213" s="83">
        <v>0</v>
      </c>
    </row>
    <row r="214" spans="1:10" ht="25.5">
      <c r="A214" s="119"/>
      <c r="B214" s="120"/>
      <c r="C214" s="121"/>
      <c r="D214" s="32"/>
      <c r="E214" s="87">
        <v>3432</v>
      </c>
      <c r="F214" s="87" t="s">
        <v>90</v>
      </c>
      <c r="G214" s="89">
        <v>0</v>
      </c>
      <c r="H214" s="89">
        <v>0</v>
      </c>
      <c r="I214" s="89">
        <v>0</v>
      </c>
      <c r="J214" s="83">
        <v>0</v>
      </c>
    </row>
    <row r="215" spans="1:10">
      <c r="A215" s="119"/>
      <c r="B215" s="120"/>
      <c r="C215" s="121"/>
      <c r="D215" s="90"/>
      <c r="E215" s="87" t="s">
        <v>89</v>
      </c>
      <c r="F215" s="87" t="s">
        <v>88</v>
      </c>
      <c r="G215" s="89">
        <v>0</v>
      </c>
      <c r="H215" s="89">
        <v>0</v>
      </c>
      <c r="I215" s="89">
        <v>0</v>
      </c>
      <c r="J215" s="83">
        <v>0</v>
      </c>
    </row>
    <row r="216" spans="1:10">
      <c r="A216" s="119"/>
      <c r="B216" s="120"/>
      <c r="C216" s="121"/>
      <c r="D216" s="90"/>
      <c r="E216" s="87" t="s">
        <v>87</v>
      </c>
      <c r="F216" s="87" t="s">
        <v>86</v>
      </c>
      <c r="G216" s="89">
        <v>0</v>
      </c>
      <c r="H216" s="89">
        <v>0</v>
      </c>
      <c r="I216" s="89">
        <v>0</v>
      </c>
      <c r="J216" s="83">
        <v>0</v>
      </c>
    </row>
    <row r="217" spans="1:10" ht="25.5">
      <c r="A217" s="119"/>
      <c r="B217" s="120"/>
      <c r="C217" s="121"/>
      <c r="D217" s="80">
        <v>36</v>
      </c>
      <c r="E217" s="84"/>
      <c r="F217" s="84" t="s">
        <v>85</v>
      </c>
      <c r="G217" s="86">
        <f t="shared" ref="G217:G218" si="13">G218</f>
        <v>0</v>
      </c>
      <c r="H217" s="86">
        <f>H218</f>
        <v>0</v>
      </c>
      <c r="I217" s="86">
        <f>I218</f>
        <v>0</v>
      </c>
      <c r="J217" s="83">
        <v>0</v>
      </c>
    </row>
    <row r="218" spans="1:10">
      <c r="A218" s="119"/>
      <c r="B218" s="120"/>
      <c r="C218" s="121"/>
      <c r="D218" s="80">
        <v>363</v>
      </c>
      <c r="E218" s="84"/>
      <c r="F218" s="84" t="s">
        <v>84</v>
      </c>
      <c r="G218" s="86">
        <f t="shared" si="13"/>
        <v>0</v>
      </c>
      <c r="H218" s="86">
        <f>H219</f>
        <v>0</v>
      </c>
      <c r="I218" s="86">
        <f>I219</f>
        <v>0</v>
      </c>
      <c r="J218" s="83">
        <v>0</v>
      </c>
    </row>
    <row r="219" spans="1:10" ht="25.5">
      <c r="A219" s="119"/>
      <c r="B219" s="120"/>
      <c r="C219" s="121"/>
      <c r="D219" s="32"/>
      <c r="E219" s="87">
        <v>3631</v>
      </c>
      <c r="F219" s="87" t="s">
        <v>83</v>
      </c>
      <c r="G219" s="89">
        <v>0</v>
      </c>
      <c r="H219" s="89">
        <v>0</v>
      </c>
      <c r="I219" s="89">
        <v>0</v>
      </c>
      <c r="J219" s="83">
        <v>0</v>
      </c>
    </row>
    <row r="220" spans="1:10">
      <c r="A220" s="119"/>
      <c r="B220" s="120"/>
      <c r="C220" s="121"/>
      <c r="D220" s="80">
        <v>37</v>
      </c>
      <c r="E220" s="80"/>
      <c r="F220" s="84" t="s">
        <v>80</v>
      </c>
      <c r="G220" s="86">
        <f>G221</f>
        <v>0</v>
      </c>
      <c r="H220" s="86">
        <f>H221</f>
        <v>0</v>
      </c>
      <c r="I220" s="86">
        <f>I221</f>
        <v>0</v>
      </c>
      <c r="J220" s="83">
        <v>0</v>
      </c>
    </row>
    <row r="221" spans="1:10">
      <c r="A221" s="119"/>
      <c r="B221" s="120"/>
      <c r="C221" s="121"/>
      <c r="D221" s="80">
        <v>371</v>
      </c>
      <c r="E221" s="80"/>
      <c r="F221" s="84" t="s">
        <v>79</v>
      </c>
      <c r="G221" s="86">
        <f>G222+G223</f>
        <v>0</v>
      </c>
      <c r="H221" s="86">
        <f>H222+H223</f>
        <v>0</v>
      </c>
      <c r="I221" s="86">
        <f>I222+I223</f>
        <v>0</v>
      </c>
      <c r="J221" s="83">
        <v>0</v>
      </c>
    </row>
    <row r="222" spans="1:10" ht="25.5">
      <c r="A222" s="119"/>
      <c r="B222" s="120"/>
      <c r="C222" s="121"/>
      <c r="D222" s="32"/>
      <c r="E222" s="87">
        <v>3721</v>
      </c>
      <c r="F222" s="87" t="s">
        <v>78</v>
      </c>
      <c r="G222" s="89">
        <v>0</v>
      </c>
      <c r="H222" s="89">
        <v>0</v>
      </c>
      <c r="I222" s="89">
        <v>0</v>
      </c>
      <c r="J222" s="83">
        <v>0</v>
      </c>
    </row>
    <row r="223" spans="1:10">
      <c r="A223" s="119"/>
      <c r="B223" s="120"/>
      <c r="C223" s="121"/>
      <c r="D223" s="84"/>
      <c r="E223" s="87">
        <v>3722</v>
      </c>
      <c r="F223" s="87" t="s">
        <v>77</v>
      </c>
      <c r="G223" s="89">
        <v>0</v>
      </c>
      <c r="H223" s="89">
        <v>0</v>
      </c>
      <c r="I223" s="89">
        <v>0</v>
      </c>
      <c r="J223" s="83">
        <v>0</v>
      </c>
    </row>
    <row r="224" spans="1:10" ht="25.5">
      <c r="A224" s="119"/>
      <c r="B224" s="120"/>
      <c r="C224" s="121"/>
      <c r="D224" s="80">
        <v>4</v>
      </c>
      <c r="E224" s="80"/>
      <c r="F224" s="92" t="s">
        <v>76</v>
      </c>
      <c r="G224" s="86">
        <f>G225+G233</f>
        <v>0</v>
      </c>
      <c r="H224" s="86">
        <f>H225+H233</f>
        <v>0</v>
      </c>
      <c r="I224" s="86">
        <f>I225+I233</f>
        <v>0</v>
      </c>
      <c r="J224" s="83">
        <v>0</v>
      </c>
    </row>
    <row r="225" spans="1:10" ht="25.5">
      <c r="A225" s="119"/>
      <c r="B225" s="120"/>
      <c r="C225" s="121"/>
      <c r="D225" s="80">
        <v>42</v>
      </c>
      <c r="E225" s="80"/>
      <c r="F225" s="92" t="s">
        <v>75</v>
      </c>
      <c r="G225" s="86">
        <f>G226+G231</f>
        <v>0</v>
      </c>
      <c r="H225" s="86">
        <f>H226+H231</f>
        <v>0</v>
      </c>
      <c r="I225" s="86">
        <f>I226+I231</f>
        <v>0</v>
      </c>
      <c r="J225" s="83">
        <v>0</v>
      </c>
    </row>
    <row r="226" spans="1:10">
      <c r="A226" s="119"/>
      <c r="B226" s="120"/>
      <c r="C226" s="121"/>
      <c r="D226" s="92" t="s">
        <v>184</v>
      </c>
      <c r="E226" s="80"/>
      <c r="F226" s="92" t="s">
        <v>74</v>
      </c>
      <c r="G226" s="86">
        <f>G227+G228+G229+G230</f>
        <v>0</v>
      </c>
      <c r="H226" s="86">
        <f>H227+H228+H229+H230</f>
        <v>0</v>
      </c>
      <c r="I226" s="86">
        <f>I227+I228+I229+I230</f>
        <v>0</v>
      </c>
      <c r="J226" s="83">
        <v>0</v>
      </c>
    </row>
    <row r="227" spans="1:10">
      <c r="A227" s="119"/>
      <c r="B227" s="120"/>
      <c r="C227" s="121"/>
      <c r="D227" s="32"/>
      <c r="E227" s="95" t="s">
        <v>73</v>
      </c>
      <c r="F227" s="95" t="s">
        <v>72</v>
      </c>
      <c r="G227" s="89">
        <v>0</v>
      </c>
      <c r="H227" s="89">
        <v>0</v>
      </c>
      <c r="I227" s="89">
        <v>0</v>
      </c>
      <c r="J227" s="83">
        <v>0</v>
      </c>
    </row>
    <row r="228" spans="1:10">
      <c r="A228" s="119"/>
      <c r="B228" s="120"/>
      <c r="C228" s="121"/>
      <c r="D228" s="32"/>
      <c r="E228" s="95" t="s">
        <v>71</v>
      </c>
      <c r="F228" s="95" t="s">
        <v>70</v>
      </c>
      <c r="G228" s="89">
        <v>0</v>
      </c>
      <c r="H228" s="89">
        <v>0</v>
      </c>
      <c r="I228" s="89">
        <v>0</v>
      </c>
      <c r="J228" s="83">
        <v>0</v>
      </c>
    </row>
    <row r="229" spans="1:10">
      <c r="A229" s="119"/>
      <c r="B229" s="120"/>
      <c r="C229" s="121"/>
      <c r="D229" s="90"/>
      <c r="E229" s="95">
        <v>4223</v>
      </c>
      <c r="F229" s="95" t="s">
        <v>69</v>
      </c>
      <c r="G229" s="89">
        <v>0</v>
      </c>
      <c r="H229" s="89">
        <v>0</v>
      </c>
      <c r="I229" s="89">
        <v>0</v>
      </c>
      <c r="J229" s="83">
        <v>0</v>
      </c>
    </row>
    <row r="230" spans="1:10">
      <c r="A230" s="119"/>
      <c r="B230" s="120"/>
      <c r="C230" s="121"/>
      <c r="D230" s="90"/>
      <c r="E230" s="95">
        <v>4225</v>
      </c>
      <c r="F230" s="95" t="s">
        <v>68</v>
      </c>
      <c r="G230" s="89">
        <v>0</v>
      </c>
      <c r="H230" s="89">
        <v>0</v>
      </c>
      <c r="I230" s="89">
        <v>0</v>
      </c>
      <c r="J230" s="83">
        <v>0</v>
      </c>
    </row>
    <row r="231" spans="1:10">
      <c r="A231" s="119"/>
      <c r="B231" s="120"/>
      <c r="C231" s="121"/>
      <c r="D231" s="92">
        <v>426</v>
      </c>
      <c r="E231" s="80"/>
      <c r="F231" s="92" t="s">
        <v>67</v>
      </c>
      <c r="G231" s="86">
        <f>G232</f>
        <v>0</v>
      </c>
      <c r="H231" s="86">
        <f>H232</f>
        <v>0</v>
      </c>
      <c r="I231" s="86">
        <f>I232</f>
        <v>0</v>
      </c>
      <c r="J231" s="83">
        <v>0</v>
      </c>
    </row>
    <row r="232" spans="1:10">
      <c r="A232" s="119"/>
      <c r="B232" s="120"/>
      <c r="C232" s="121"/>
      <c r="D232" s="90"/>
      <c r="E232" s="95">
        <v>4262</v>
      </c>
      <c r="F232" s="95" t="s">
        <v>66</v>
      </c>
      <c r="G232" s="89">
        <v>0</v>
      </c>
      <c r="H232" s="89">
        <v>0</v>
      </c>
      <c r="I232" s="89">
        <v>0</v>
      </c>
      <c r="J232" s="83">
        <v>0</v>
      </c>
    </row>
    <row r="233" spans="1:10" ht="25.5">
      <c r="A233" s="119"/>
      <c r="B233" s="120"/>
      <c r="C233" s="121"/>
      <c r="D233" s="80">
        <v>45</v>
      </c>
      <c r="E233" s="97"/>
      <c r="F233" s="98" t="s">
        <v>65</v>
      </c>
      <c r="G233" s="86">
        <f>G234+G236</f>
        <v>0</v>
      </c>
      <c r="H233" s="86">
        <f>H234+H236</f>
        <v>0</v>
      </c>
      <c r="I233" s="86">
        <f>I234+I236</f>
        <v>0</v>
      </c>
      <c r="J233" s="83">
        <v>0</v>
      </c>
    </row>
    <row r="234" spans="1:10" ht="25.5">
      <c r="A234" s="119"/>
      <c r="B234" s="120"/>
      <c r="C234" s="121"/>
      <c r="D234" s="80">
        <v>451</v>
      </c>
      <c r="E234" s="97"/>
      <c r="F234" s="98" t="s">
        <v>64</v>
      </c>
      <c r="G234" s="86">
        <f>G235</f>
        <v>0</v>
      </c>
      <c r="H234" s="86">
        <f>H235</f>
        <v>0</v>
      </c>
      <c r="I234" s="86">
        <f>I235</f>
        <v>0</v>
      </c>
      <c r="J234" s="83">
        <v>0</v>
      </c>
    </row>
    <row r="235" spans="1:10" ht="25.5">
      <c r="A235" s="119"/>
      <c r="B235" s="120"/>
      <c r="C235" s="121"/>
      <c r="D235" s="32"/>
      <c r="E235" s="100">
        <v>4511</v>
      </c>
      <c r="F235" s="101" t="s">
        <v>64</v>
      </c>
      <c r="G235" s="89">
        <v>0</v>
      </c>
      <c r="H235" s="89">
        <v>0</v>
      </c>
      <c r="I235" s="89">
        <v>0</v>
      </c>
      <c r="J235" s="83">
        <v>0</v>
      </c>
    </row>
    <row r="236" spans="1:10" ht="25.5">
      <c r="A236" s="119"/>
      <c r="B236" s="120"/>
      <c r="C236" s="121"/>
      <c r="D236" s="91">
        <v>454</v>
      </c>
      <c r="E236" s="97"/>
      <c r="F236" s="98" t="s">
        <v>63</v>
      </c>
      <c r="G236" s="86">
        <f>G237</f>
        <v>0</v>
      </c>
      <c r="H236" s="86">
        <f>H237</f>
        <v>0</v>
      </c>
      <c r="I236" s="86">
        <f>I237</f>
        <v>0</v>
      </c>
      <c r="J236" s="83">
        <v>0</v>
      </c>
    </row>
    <row r="237" spans="1:10" ht="25.5">
      <c r="A237" s="119"/>
      <c r="B237" s="120"/>
      <c r="C237" s="121"/>
      <c r="D237" s="100"/>
      <c r="E237" s="100">
        <v>4541</v>
      </c>
      <c r="F237" s="101" t="s">
        <v>63</v>
      </c>
      <c r="G237" s="89">
        <v>0</v>
      </c>
      <c r="H237" s="89">
        <v>0</v>
      </c>
      <c r="I237" s="89">
        <v>0</v>
      </c>
      <c r="J237" s="83">
        <v>0</v>
      </c>
    </row>
    <row r="238" spans="1:10" ht="25.5">
      <c r="A238" s="113" t="s">
        <v>196</v>
      </c>
      <c r="B238" s="113" t="s">
        <v>197</v>
      </c>
      <c r="C238" s="181" t="s">
        <v>187</v>
      </c>
      <c r="D238" s="182"/>
      <c r="E238" s="182"/>
      <c r="F238" s="178" t="s">
        <v>208</v>
      </c>
      <c r="G238" s="178"/>
      <c r="H238" s="178"/>
      <c r="I238" s="178"/>
      <c r="J238" s="178"/>
    </row>
    <row r="239" spans="1:10" ht="38.25">
      <c r="A239" s="113" t="s">
        <v>205</v>
      </c>
      <c r="B239" s="113" t="s">
        <v>206</v>
      </c>
      <c r="C239" s="184"/>
      <c r="D239" s="179"/>
      <c r="E239" s="179"/>
      <c r="F239" s="179"/>
      <c r="G239" s="179"/>
      <c r="H239" s="179"/>
      <c r="I239" s="179"/>
      <c r="J239" s="179"/>
    </row>
    <row r="240" spans="1:10" ht="25.5">
      <c r="A240" s="113" t="s">
        <v>200</v>
      </c>
      <c r="B240" s="113" t="s">
        <v>201</v>
      </c>
      <c r="C240" s="184"/>
      <c r="D240" s="179"/>
      <c r="E240" s="179"/>
      <c r="F240" s="179"/>
      <c r="G240" s="179"/>
      <c r="H240" s="179"/>
      <c r="I240" s="179"/>
      <c r="J240" s="179"/>
    </row>
    <row r="241" spans="1:10" ht="33.75" customHeight="1">
      <c r="A241" s="172" t="s">
        <v>191</v>
      </c>
      <c r="B241" s="173"/>
      <c r="C241" s="185"/>
      <c r="D241" s="180"/>
      <c r="E241" s="180"/>
      <c r="F241" s="180"/>
      <c r="G241" s="180"/>
      <c r="H241" s="180"/>
      <c r="I241" s="180"/>
      <c r="J241" s="180"/>
    </row>
    <row r="242" spans="1:10">
      <c r="A242" s="119"/>
      <c r="B242" s="120"/>
      <c r="C242" s="121"/>
      <c r="D242" s="80">
        <v>3</v>
      </c>
      <c r="E242" s="80"/>
      <c r="F242" s="84" t="s">
        <v>160</v>
      </c>
      <c r="G242" s="86">
        <f>G243+G252+G284+G293+G296</f>
        <v>23190</v>
      </c>
      <c r="H242" s="86">
        <f>H243+H252+H284+H293+H296</f>
        <v>23190</v>
      </c>
      <c r="I242" s="86">
        <f>I243+I252+I284+I293+I296</f>
        <v>12671.890000000001</v>
      </c>
      <c r="J242" s="83">
        <f>I242/H242*100</f>
        <v>54.643768865890472</v>
      </c>
    </row>
    <row r="243" spans="1:10" ht="38.25" customHeight="1">
      <c r="A243" s="119"/>
      <c r="B243" s="120"/>
      <c r="C243" s="121"/>
      <c r="D243" s="80">
        <v>31</v>
      </c>
      <c r="E243" s="80"/>
      <c r="F243" s="84" t="s">
        <v>3</v>
      </c>
      <c r="G243" s="86">
        <f>G244+G247+G249</f>
        <v>22040</v>
      </c>
      <c r="H243" s="86">
        <f>H244+H247+H249</f>
        <v>22040</v>
      </c>
      <c r="I243" s="86">
        <f>I244+I247+I249</f>
        <v>11922.45</v>
      </c>
      <c r="J243" s="83">
        <f>I243/H243*100</f>
        <v>54.094600725952816</v>
      </c>
    </row>
    <row r="244" spans="1:10">
      <c r="A244" s="119"/>
      <c r="B244" s="120"/>
      <c r="C244" s="121"/>
      <c r="D244" s="84">
        <v>311</v>
      </c>
      <c r="E244" s="80"/>
      <c r="F244" s="84" t="s">
        <v>159</v>
      </c>
      <c r="G244" s="86">
        <f>G245+G246</f>
        <v>22040</v>
      </c>
      <c r="H244" s="86">
        <f>H245+H246</f>
        <v>22040</v>
      </c>
      <c r="I244" s="86">
        <f>I245+I246</f>
        <v>10233.85</v>
      </c>
      <c r="J244" s="83">
        <f>I244/H244*100</f>
        <v>46.433076225045369</v>
      </c>
    </row>
    <row r="245" spans="1:10">
      <c r="A245" s="119"/>
      <c r="B245" s="120"/>
      <c r="C245" s="121"/>
      <c r="D245" s="84"/>
      <c r="E245" s="87" t="s">
        <v>158</v>
      </c>
      <c r="F245" s="87" t="s">
        <v>32</v>
      </c>
      <c r="G245" s="89">
        <v>22040</v>
      </c>
      <c r="H245" s="89">
        <v>22040</v>
      </c>
      <c r="I245" s="89">
        <v>10233.85</v>
      </c>
      <c r="J245" s="83">
        <f>I245/H245*100</f>
        <v>46.433076225045369</v>
      </c>
    </row>
    <row r="246" spans="1:10">
      <c r="A246" s="119"/>
      <c r="B246" s="120"/>
      <c r="C246" s="121"/>
      <c r="D246" s="84"/>
      <c r="E246" s="87">
        <v>3114</v>
      </c>
      <c r="F246" s="87" t="s">
        <v>157</v>
      </c>
      <c r="G246" s="89">
        <v>0</v>
      </c>
      <c r="H246" s="89">
        <v>0</v>
      </c>
      <c r="I246" s="89">
        <v>0</v>
      </c>
      <c r="J246" s="83">
        <v>0</v>
      </c>
    </row>
    <row r="247" spans="1:10">
      <c r="A247" s="119"/>
      <c r="B247" s="120"/>
      <c r="C247" s="121"/>
      <c r="D247" s="84">
        <v>312</v>
      </c>
      <c r="E247" s="80"/>
      <c r="F247" s="84" t="s">
        <v>155</v>
      </c>
      <c r="G247" s="86">
        <f>G248</f>
        <v>0</v>
      </c>
      <c r="H247" s="86">
        <f>H248</f>
        <v>0</v>
      </c>
      <c r="I247" s="86">
        <f>I248</f>
        <v>0</v>
      </c>
      <c r="J247" s="83">
        <v>0</v>
      </c>
    </row>
    <row r="248" spans="1:10">
      <c r="A248" s="119"/>
      <c r="B248" s="120"/>
      <c r="C248" s="121"/>
      <c r="D248" s="32"/>
      <c r="E248" s="87" t="s">
        <v>156</v>
      </c>
      <c r="F248" s="87" t="s">
        <v>155</v>
      </c>
      <c r="G248" s="89">
        <v>0</v>
      </c>
      <c r="H248" s="89">
        <v>0</v>
      </c>
      <c r="I248" s="89">
        <v>0</v>
      </c>
      <c r="J248" s="83">
        <v>0</v>
      </c>
    </row>
    <row r="249" spans="1:10">
      <c r="A249" s="119"/>
      <c r="B249" s="120"/>
      <c r="C249" s="121"/>
      <c r="D249" s="84">
        <v>313</v>
      </c>
      <c r="E249" s="80"/>
      <c r="F249" s="84" t="s">
        <v>154</v>
      </c>
      <c r="G249" s="86">
        <f>G250+G251</f>
        <v>0</v>
      </c>
      <c r="H249" s="86">
        <f>H250+H251</f>
        <v>0</v>
      </c>
      <c r="I249" s="86">
        <f>I250+I251</f>
        <v>1688.6</v>
      </c>
      <c r="J249" s="83">
        <v>0</v>
      </c>
    </row>
    <row r="250" spans="1:10" ht="25.5">
      <c r="A250" s="119"/>
      <c r="B250" s="120"/>
      <c r="C250" s="121"/>
      <c r="D250" s="32"/>
      <c r="E250" s="87" t="s">
        <v>153</v>
      </c>
      <c r="F250" s="87" t="s">
        <v>152</v>
      </c>
      <c r="G250" s="89">
        <v>0</v>
      </c>
      <c r="H250" s="89">
        <v>0</v>
      </c>
      <c r="I250" s="89">
        <v>1688.6</v>
      </c>
      <c r="J250" s="83">
        <v>0</v>
      </c>
    </row>
    <row r="251" spans="1:10" ht="25.5">
      <c r="A251" s="119"/>
      <c r="B251" s="120"/>
      <c r="C251" s="121"/>
      <c r="D251" s="84"/>
      <c r="E251" s="87" t="s">
        <v>151</v>
      </c>
      <c r="F251" s="87" t="s">
        <v>150</v>
      </c>
      <c r="G251" s="89">
        <v>0</v>
      </c>
      <c r="H251" s="89">
        <v>0</v>
      </c>
      <c r="I251" s="89">
        <v>0</v>
      </c>
      <c r="J251" s="83">
        <v>0</v>
      </c>
    </row>
    <row r="252" spans="1:10">
      <c r="A252" s="119"/>
      <c r="B252" s="120"/>
      <c r="C252" s="121"/>
      <c r="D252" s="80">
        <v>32</v>
      </c>
      <c r="E252" s="80"/>
      <c r="F252" s="84" t="s">
        <v>9</v>
      </c>
      <c r="G252" s="86">
        <f>G253+G257+G264+G274+G276</f>
        <v>1150</v>
      </c>
      <c r="H252" s="86">
        <f>H253+H257+H264+H274+H276</f>
        <v>1150</v>
      </c>
      <c r="I252" s="86">
        <f>I253+I257+I264+I274+I276</f>
        <v>749.44</v>
      </c>
      <c r="J252" s="83">
        <v>0</v>
      </c>
    </row>
    <row r="253" spans="1:10">
      <c r="A253" s="119"/>
      <c r="B253" s="120"/>
      <c r="C253" s="121"/>
      <c r="D253" s="84" t="s">
        <v>149</v>
      </c>
      <c r="E253" s="80"/>
      <c r="F253" s="84" t="s">
        <v>33</v>
      </c>
      <c r="G253" s="86">
        <f>SUM(G254:G256)</f>
        <v>1150</v>
      </c>
      <c r="H253" s="86">
        <f>SUM(H254:H256)</f>
        <v>1150</v>
      </c>
      <c r="I253" s="86">
        <f>SUM(I254:I256)</f>
        <v>749.44</v>
      </c>
      <c r="J253" s="83">
        <v>0</v>
      </c>
    </row>
    <row r="254" spans="1:10">
      <c r="A254" s="119"/>
      <c r="B254" s="120"/>
      <c r="C254" s="121"/>
      <c r="D254" s="32"/>
      <c r="E254" s="87" t="s">
        <v>148</v>
      </c>
      <c r="F254" s="87" t="s">
        <v>34</v>
      </c>
      <c r="G254" s="89">
        <v>0</v>
      </c>
      <c r="H254" s="89">
        <v>0</v>
      </c>
      <c r="I254" s="89">
        <v>0</v>
      </c>
      <c r="J254" s="83">
        <v>0</v>
      </c>
    </row>
    <row r="255" spans="1:10" ht="25.5">
      <c r="A255" s="119"/>
      <c r="B255" s="120"/>
      <c r="C255" s="121"/>
      <c r="D255" s="32"/>
      <c r="E255" s="87" t="s">
        <v>147</v>
      </c>
      <c r="F255" s="87" t="s">
        <v>146</v>
      </c>
      <c r="G255" s="89">
        <v>1150</v>
      </c>
      <c r="H255" s="89">
        <v>1150</v>
      </c>
      <c r="I255" s="89">
        <v>749.44</v>
      </c>
      <c r="J255" s="83">
        <v>0</v>
      </c>
    </row>
    <row r="256" spans="1:10">
      <c r="A256" s="119"/>
      <c r="B256" s="120"/>
      <c r="C256" s="121"/>
      <c r="D256" s="90"/>
      <c r="E256" s="87" t="s">
        <v>145</v>
      </c>
      <c r="F256" s="87" t="s">
        <v>144</v>
      </c>
      <c r="G256" s="89">
        <v>0</v>
      </c>
      <c r="H256" s="89">
        <v>0</v>
      </c>
      <c r="I256" s="89">
        <v>0</v>
      </c>
      <c r="J256" s="83">
        <v>0</v>
      </c>
    </row>
    <row r="257" spans="1:10">
      <c r="A257" s="119"/>
      <c r="B257" s="120"/>
      <c r="C257" s="121"/>
      <c r="D257" s="84" t="s">
        <v>143</v>
      </c>
      <c r="E257" s="80"/>
      <c r="F257" s="84" t="s">
        <v>142</v>
      </c>
      <c r="G257" s="86">
        <f>SUM(G258:G263)</f>
        <v>0</v>
      </c>
      <c r="H257" s="86">
        <f>SUM(H258:H263)</f>
        <v>0</v>
      </c>
      <c r="I257" s="86">
        <f>SUM(I258:I263)</f>
        <v>0</v>
      </c>
      <c r="J257" s="83">
        <v>0</v>
      </c>
    </row>
    <row r="258" spans="1:10" ht="25.5">
      <c r="A258" s="119"/>
      <c r="B258" s="120"/>
      <c r="C258" s="121"/>
      <c r="D258" s="90"/>
      <c r="E258" s="87" t="s">
        <v>141</v>
      </c>
      <c r="F258" s="87" t="s">
        <v>140</v>
      </c>
      <c r="G258" s="89">
        <v>0</v>
      </c>
      <c r="H258" s="89">
        <v>0</v>
      </c>
      <c r="I258" s="89">
        <v>0</v>
      </c>
      <c r="J258" s="83">
        <v>0</v>
      </c>
    </row>
    <row r="259" spans="1:10">
      <c r="A259" s="119"/>
      <c r="B259" s="120"/>
      <c r="C259" s="121"/>
      <c r="D259" s="90"/>
      <c r="E259" s="87">
        <v>3222</v>
      </c>
      <c r="F259" s="87" t="s">
        <v>139</v>
      </c>
      <c r="G259" s="89">
        <v>0</v>
      </c>
      <c r="H259" s="89">
        <v>0</v>
      </c>
      <c r="I259" s="89">
        <v>0</v>
      </c>
      <c r="J259" s="83">
        <v>0</v>
      </c>
    </row>
    <row r="260" spans="1:10">
      <c r="A260" s="119"/>
      <c r="B260" s="120"/>
      <c r="C260" s="121"/>
      <c r="D260" s="32"/>
      <c r="E260" s="87" t="s">
        <v>138</v>
      </c>
      <c r="F260" s="87" t="s">
        <v>137</v>
      </c>
      <c r="G260" s="89">
        <v>0</v>
      </c>
      <c r="H260" s="89">
        <v>0</v>
      </c>
      <c r="I260" s="89">
        <v>0</v>
      </c>
      <c r="J260" s="83">
        <v>0</v>
      </c>
    </row>
    <row r="261" spans="1:10" ht="25.5">
      <c r="A261" s="119"/>
      <c r="B261" s="120"/>
      <c r="C261" s="121"/>
      <c r="D261" s="90"/>
      <c r="E261" s="87">
        <v>3224</v>
      </c>
      <c r="F261" s="87" t="s">
        <v>136</v>
      </c>
      <c r="G261" s="89">
        <v>0</v>
      </c>
      <c r="H261" s="89">
        <v>0</v>
      </c>
      <c r="I261" s="89">
        <v>0</v>
      </c>
      <c r="J261" s="83">
        <v>0</v>
      </c>
    </row>
    <row r="262" spans="1:10">
      <c r="A262" s="119"/>
      <c r="B262" s="120"/>
      <c r="C262" s="121"/>
      <c r="D262" s="90"/>
      <c r="E262" s="87" t="s">
        <v>135</v>
      </c>
      <c r="F262" s="87" t="s">
        <v>134</v>
      </c>
      <c r="G262" s="89">
        <v>0</v>
      </c>
      <c r="H262" s="89">
        <v>0</v>
      </c>
      <c r="I262" s="89">
        <v>0</v>
      </c>
      <c r="J262" s="83">
        <v>0</v>
      </c>
    </row>
    <row r="263" spans="1:10" ht="25.5">
      <c r="A263" s="119"/>
      <c r="B263" s="120"/>
      <c r="C263" s="121"/>
      <c r="D263" s="90"/>
      <c r="E263" s="87">
        <v>3227</v>
      </c>
      <c r="F263" s="87" t="s">
        <v>133</v>
      </c>
      <c r="G263" s="89">
        <v>0</v>
      </c>
      <c r="H263" s="89">
        <v>0</v>
      </c>
      <c r="I263" s="89">
        <v>0</v>
      </c>
      <c r="J263" s="83">
        <v>0</v>
      </c>
    </row>
    <row r="264" spans="1:10">
      <c r="A264" s="119"/>
      <c r="B264" s="120"/>
      <c r="C264" s="121"/>
      <c r="D264" s="84" t="s">
        <v>132</v>
      </c>
      <c r="E264" s="80"/>
      <c r="F264" s="84" t="s">
        <v>131</v>
      </c>
      <c r="G264" s="86">
        <f>SUM(G265:G273)</f>
        <v>0</v>
      </c>
      <c r="H264" s="86">
        <f>SUM(H265:H273)</f>
        <v>0</v>
      </c>
      <c r="I264" s="86">
        <f>SUM(I265:I273)</f>
        <v>0</v>
      </c>
      <c r="J264" s="83">
        <v>0</v>
      </c>
    </row>
    <row r="265" spans="1:10">
      <c r="A265" s="119"/>
      <c r="B265" s="120"/>
      <c r="C265" s="121"/>
      <c r="D265" s="90"/>
      <c r="E265" s="87" t="s">
        <v>130</v>
      </c>
      <c r="F265" s="87" t="s">
        <v>129</v>
      </c>
      <c r="G265" s="89">
        <v>0</v>
      </c>
      <c r="H265" s="89">
        <v>0</v>
      </c>
      <c r="I265" s="89">
        <v>0</v>
      </c>
      <c r="J265" s="83">
        <v>0</v>
      </c>
    </row>
    <row r="266" spans="1:10" ht="25.5">
      <c r="A266" s="119"/>
      <c r="B266" s="120"/>
      <c r="C266" s="121"/>
      <c r="D266" s="32"/>
      <c r="E266" s="87" t="s">
        <v>128</v>
      </c>
      <c r="F266" s="87" t="s">
        <v>127</v>
      </c>
      <c r="G266" s="89">
        <v>0</v>
      </c>
      <c r="H266" s="89">
        <v>0</v>
      </c>
      <c r="I266" s="89">
        <v>0</v>
      </c>
      <c r="J266" s="83">
        <v>0</v>
      </c>
    </row>
    <row r="267" spans="1:10">
      <c r="A267" s="119"/>
      <c r="B267" s="120"/>
      <c r="C267" s="121"/>
      <c r="D267" s="90"/>
      <c r="E267" s="87" t="s">
        <v>126</v>
      </c>
      <c r="F267" s="87" t="s">
        <v>125</v>
      </c>
      <c r="G267" s="89">
        <v>0</v>
      </c>
      <c r="H267" s="89">
        <v>0</v>
      </c>
      <c r="I267" s="89">
        <v>0</v>
      </c>
      <c r="J267" s="83">
        <v>0</v>
      </c>
    </row>
    <row r="268" spans="1:10">
      <c r="A268" s="119"/>
      <c r="B268" s="120"/>
      <c r="C268" s="121"/>
      <c r="D268" s="90"/>
      <c r="E268" s="87" t="s">
        <v>124</v>
      </c>
      <c r="F268" s="87" t="s">
        <v>123</v>
      </c>
      <c r="G268" s="89">
        <v>0</v>
      </c>
      <c r="H268" s="89">
        <v>0</v>
      </c>
      <c r="I268" s="89">
        <v>0</v>
      </c>
      <c r="J268" s="83">
        <v>0</v>
      </c>
    </row>
    <row r="269" spans="1:10">
      <c r="A269" s="119"/>
      <c r="B269" s="120"/>
      <c r="C269" s="121"/>
      <c r="D269" s="90"/>
      <c r="E269" s="87" t="s">
        <v>122</v>
      </c>
      <c r="F269" s="87" t="s">
        <v>121</v>
      </c>
      <c r="G269" s="89">
        <v>0</v>
      </c>
      <c r="H269" s="89">
        <v>0</v>
      </c>
      <c r="I269" s="89">
        <v>0</v>
      </c>
      <c r="J269" s="83"/>
    </row>
    <row r="270" spans="1:10">
      <c r="A270" s="119"/>
      <c r="B270" s="120"/>
      <c r="C270" s="121"/>
      <c r="D270" s="90"/>
      <c r="E270" s="87">
        <v>3236</v>
      </c>
      <c r="F270" s="87" t="s">
        <v>120</v>
      </c>
      <c r="G270" s="89">
        <v>0</v>
      </c>
      <c r="H270" s="89">
        <v>0</v>
      </c>
      <c r="I270" s="89">
        <v>0</v>
      </c>
      <c r="J270" s="83">
        <v>0</v>
      </c>
    </row>
    <row r="271" spans="1:10">
      <c r="A271" s="119"/>
      <c r="B271" s="120"/>
      <c r="C271" s="121"/>
      <c r="D271" s="90"/>
      <c r="E271" s="87" t="s">
        <v>119</v>
      </c>
      <c r="F271" s="87" t="s">
        <v>118</v>
      </c>
      <c r="G271" s="89">
        <v>0</v>
      </c>
      <c r="H271" s="89">
        <v>0</v>
      </c>
      <c r="I271" s="89">
        <v>0</v>
      </c>
      <c r="J271" s="83">
        <v>0</v>
      </c>
    </row>
    <row r="272" spans="1:10">
      <c r="A272" s="119"/>
      <c r="B272" s="120"/>
      <c r="C272" s="121"/>
      <c r="D272" s="90"/>
      <c r="E272" s="87">
        <v>3238</v>
      </c>
      <c r="F272" s="87" t="s">
        <v>117</v>
      </c>
      <c r="G272" s="89">
        <v>0</v>
      </c>
      <c r="H272" s="89">
        <v>0</v>
      </c>
      <c r="I272" s="89">
        <v>0</v>
      </c>
      <c r="J272" s="83">
        <v>0</v>
      </c>
    </row>
    <row r="273" spans="1:10">
      <c r="A273" s="119"/>
      <c r="B273" s="120"/>
      <c r="C273" s="121"/>
      <c r="D273" s="90"/>
      <c r="E273" s="87" t="s">
        <v>116</v>
      </c>
      <c r="F273" s="87" t="s">
        <v>115</v>
      </c>
      <c r="G273" s="89">
        <v>0</v>
      </c>
      <c r="H273" s="89">
        <v>0</v>
      </c>
      <c r="I273" s="89">
        <v>0</v>
      </c>
      <c r="J273" s="83">
        <v>0</v>
      </c>
    </row>
    <row r="274" spans="1:10" ht="25.5">
      <c r="A274" s="119"/>
      <c r="B274" s="120"/>
      <c r="C274" s="121"/>
      <c r="D274" s="80">
        <v>324</v>
      </c>
      <c r="E274" s="84"/>
      <c r="F274" s="84" t="s">
        <v>114</v>
      </c>
      <c r="G274" s="86">
        <f>G275</f>
        <v>0</v>
      </c>
      <c r="H274" s="86">
        <f>H275</f>
        <v>0</v>
      </c>
      <c r="I274" s="86">
        <f>I275</f>
        <v>0</v>
      </c>
      <c r="J274" s="83">
        <v>0</v>
      </c>
    </row>
    <row r="275" spans="1:10" ht="25.5">
      <c r="A275" s="119"/>
      <c r="B275" s="120"/>
      <c r="C275" s="121"/>
      <c r="D275" s="80"/>
      <c r="E275" s="87">
        <v>3241</v>
      </c>
      <c r="F275" s="87" t="s">
        <v>114</v>
      </c>
      <c r="G275" s="89">
        <v>0</v>
      </c>
      <c r="H275" s="89">
        <v>0</v>
      </c>
      <c r="I275" s="89">
        <v>0</v>
      </c>
      <c r="J275" s="83">
        <v>0</v>
      </c>
    </row>
    <row r="276" spans="1:10">
      <c r="A276" s="119"/>
      <c r="B276" s="120"/>
      <c r="C276" s="121"/>
      <c r="D276" s="84" t="s">
        <v>113</v>
      </c>
      <c r="E276" s="80"/>
      <c r="F276" s="84" t="s">
        <v>101</v>
      </c>
      <c r="G276" s="86">
        <f>SUM(G277:G283)</f>
        <v>0</v>
      </c>
      <c r="H276" s="86">
        <f>SUM(H277:H283)</f>
        <v>0</v>
      </c>
      <c r="I276" s="86">
        <f>SUM(I277:I283)</f>
        <v>0</v>
      </c>
      <c r="J276" s="83">
        <v>0</v>
      </c>
    </row>
    <row r="277" spans="1:10" ht="25.5">
      <c r="A277" s="119"/>
      <c r="B277" s="120"/>
      <c r="C277" s="121"/>
      <c r="D277" s="90"/>
      <c r="E277" s="87" t="s">
        <v>112</v>
      </c>
      <c r="F277" s="87" t="s">
        <v>111</v>
      </c>
      <c r="G277" s="89">
        <v>0</v>
      </c>
      <c r="H277" s="89">
        <v>0</v>
      </c>
      <c r="I277" s="89">
        <v>0</v>
      </c>
      <c r="J277" s="83">
        <v>0</v>
      </c>
    </row>
    <row r="278" spans="1:10">
      <c r="A278" s="119"/>
      <c r="B278" s="120"/>
      <c r="C278" s="121"/>
      <c r="D278" s="32"/>
      <c r="E278" s="87" t="s">
        <v>110</v>
      </c>
      <c r="F278" s="87" t="s">
        <v>109</v>
      </c>
      <c r="G278" s="89">
        <v>0</v>
      </c>
      <c r="H278" s="89">
        <v>0</v>
      </c>
      <c r="I278" s="89">
        <v>0</v>
      </c>
      <c r="J278" s="83">
        <v>0</v>
      </c>
    </row>
    <row r="279" spans="1:10">
      <c r="A279" s="119"/>
      <c r="B279" s="120"/>
      <c r="C279" s="121"/>
      <c r="D279" s="90"/>
      <c r="E279" s="87" t="s">
        <v>108</v>
      </c>
      <c r="F279" s="87" t="s">
        <v>107</v>
      </c>
      <c r="G279" s="89">
        <v>0</v>
      </c>
      <c r="H279" s="89">
        <v>0</v>
      </c>
      <c r="I279" s="89">
        <v>0</v>
      </c>
      <c r="J279" s="83">
        <v>0</v>
      </c>
    </row>
    <row r="280" spans="1:10">
      <c r="A280" s="119"/>
      <c r="B280" s="120"/>
      <c r="C280" s="121"/>
      <c r="D280" s="90"/>
      <c r="E280" s="87" t="s">
        <v>106</v>
      </c>
      <c r="F280" s="87" t="s">
        <v>105</v>
      </c>
      <c r="G280" s="89">
        <v>0</v>
      </c>
      <c r="H280" s="89">
        <v>0</v>
      </c>
      <c r="I280" s="89">
        <v>0</v>
      </c>
      <c r="J280" s="83">
        <v>0</v>
      </c>
    </row>
    <row r="281" spans="1:10">
      <c r="A281" s="119"/>
      <c r="B281" s="120"/>
      <c r="C281" s="121"/>
      <c r="D281" s="90"/>
      <c r="E281" s="87">
        <v>3295</v>
      </c>
      <c r="F281" s="87" t="s">
        <v>104</v>
      </c>
      <c r="G281" s="89">
        <v>0</v>
      </c>
      <c r="H281" s="89">
        <v>0</v>
      </c>
      <c r="I281" s="89">
        <v>0</v>
      </c>
      <c r="J281" s="83">
        <v>0</v>
      </c>
    </row>
    <row r="282" spans="1:10">
      <c r="A282" s="119"/>
      <c r="B282" s="120"/>
      <c r="C282" s="121"/>
      <c r="D282" s="90"/>
      <c r="E282" s="87">
        <v>3296</v>
      </c>
      <c r="F282" s="87" t="s">
        <v>103</v>
      </c>
      <c r="G282" s="89">
        <v>0</v>
      </c>
      <c r="H282" s="89">
        <v>0</v>
      </c>
      <c r="I282" s="89">
        <v>0</v>
      </c>
      <c r="J282" s="83">
        <v>0</v>
      </c>
    </row>
    <row r="283" spans="1:10">
      <c r="A283" s="119"/>
      <c r="B283" s="120"/>
      <c r="C283" s="121"/>
      <c r="D283" s="90"/>
      <c r="E283" s="87" t="s">
        <v>102</v>
      </c>
      <c r="F283" s="87" t="s">
        <v>101</v>
      </c>
      <c r="G283" s="89">
        <v>0</v>
      </c>
      <c r="H283" s="89">
        <v>0</v>
      </c>
      <c r="I283" s="89">
        <v>0</v>
      </c>
      <c r="J283" s="83">
        <v>0</v>
      </c>
    </row>
    <row r="284" spans="1:10">
      <c r="A284" s="119"/>
      <c r="B284" s="120"/>
      <c r="C284" s="121"/>
      <c r="D284" s="80">
        <v>34</v>
      </c>
      <c r="E284" s="80"/>
      <c r="F284" s="84" t="s">
        <v>100</v>
      </c>
      <c r="G284" s="86">
        <f>G285+G288</f>
        <v>0</v>
      </c>
      <c r="H284" s="86">
        <f>H285+H288</f>
        <v>0</v>
      </c>
      <c r="I284" s="86">
        <f>I285+I288</f>
        <v>0</v>
      </c>
      <c r="J284" s="83">
        <v>0</v>
      </c>
    </row>
    <row r="285" spans="1:10">
      <c r="A285" s="119"/>
      <c r="B285" s="120"/>
      <c r="C285" s="121"/>
      <c r="D285" s="84" t="s">
        <v>98</v>
      </c>
      <c r="E285" s="80"/>
      <c r="F285" s="84" t="s">
        <v>99</v>
      </c>
      <c r="G285" s="86">
        <f>G286+G287</f>
        <v>0</v>
      </c>
      <c r="H285" s="86">
        <f>H286+H287</f>
        <v>0</v>
      </c>
      <c r="I285" s="86">
        <f>I286+I287</f>
        <v>0</v>
      </c>
      <c r="J285" s="83">
        <v>0</v>
      </c>
    </row>
    <row r="286" spans="1:10" ht="38.25">
      <c r="A286" s="119"/>
      <c r="B286" s="120"/>
      <c r="C286" s="121"/>
      <c r="D286" s="32"/>
      <c r="E286" s="87" t="s">
        <v>97</v>
      </c>
      <c r="F286" s="87" t="s">
        <v>96</v>
      </c>
      <c r="G286" s="89">
        <v>0</v>
      </c>
      <c r="H286" s="89">
        <v>0</v>
      </c>
      <c r="I286" s="89">
        <v>0</v>
      </c>
      <c r="J286" s="83">
        <v>0</v>
      </c>
    </row>
    <row r="287" spans="1:10" ht="25.5">
      <c r="A287" s="119"/>
      <c r="B287" s="120"/>
      <c r="C287" s="121"/>
      <c r="D287" s="32"/>
      <c r="E287" s="87">
        <v>3425</v>
      </c>
      <c r="F287" s="87" t="s">
        <v>95</v>
      </c>
      <c r="G287" s="89">
        <v>0</v>
      </c>
      <c r="H287" s="89">
        <v>0</v>
      </c>
      <c r="I287" s="89">
        <v>0</v>
      </c>
      <c r="J287" s="83">
        <v>0</v>
      </c>
    </row>
    <row r="288" spans="1:10">
      <c r="A288" s="119"/>
      <c r="B288" s="120"/>
      <c r="C288" s="121"/>
      <c r="D288" s="84" t="s">
        <v>91</v>
      </c>
      <c r="E288" s="80"/>
      <c r="F288" s="84" t="s">
        <v>94</v>
      </c>
      <c r="G288" s="86">
        <f>SUM(G289:G292)</f>
        <v>0</v>
      </c>
      <c r="H288" s="86">
        <f>SUM(H289:H292)</f>
        <v>0</v>
      </c>
      <c r="I288" s="86">
        <f>SUM(I289:I292)</f>
        <v>0</v>
      </c>
      <c r="J288" s="83">
        <v>0</v>
      </c>
    </row>
    <row r="289" spans="1:10" ht="25.5">
      <c r="A289" s="119"/>
      <c r="B289" s="120"/>
      <c r="C289" s="121"/>
      <c r="D289" s="90"/>
      <c r="E289" s="87" t="s">
        <v>93</v>
      </c>
      <c r="F289" s="87" t="s">
        <v>92</v>
      </c>
      <c r="G289" s="89">
        <v>0</v>
      </c>
      <c r="H289" s="89">
        <v>0</v>
      </c>
      <c r="I289" s="89">
        <v>0</v>
      </c>
      <c r="J289" s="83">
        <v>0</v>
      </c>
    </row>
    <row r="290" spans="1:10" ht="25.5">
      <c r="A290" s="119"/>
      <c r="B290" s="120"/>
      <c r="C290" s="121"/>
      <c r="D290" s="32"/>
      <c r="E290" s="87">
        <v>3432</v>
      </c>
      <c r="F290" s="87" t="s">
        <v>90</v>
      </c>
      <c r="G290" s="89">
        <v>0</v>
      </c>
      <c r="H290" s="89">
        <v>0</v>
      </c>
      <c r="I290" s="89">
        <v>0</v>
      </c>
      <c r="J290" s="83">
        <v>0</v>
      </c>
    </row>
    <row r="291" spans="1:10">
      <c r="A291" s="119"/>
      <c r="B291" s="120"/>
      <c r="C291" s="121"/>
      <c r="D291" s="90"/>
      <c r="E291" s="87" t="s">
        <v>89</v>
      </c>
      <c r="F291" s="87" t="s">
        <v>88</v>
      </c>
      <c r="G291" s="89">
        <v>0</v>
      </c>
      <c r="H291" s="89">
        <v>0</v>
      </c>
      <c r="I291" s="89">
        <v>0</v>
      </c>
      <c r="J291" s="83">
        <v>0</v>
      </c>
    </row>
    <row r="292" spans="1:10">
      <c r="A292" s="119"/>
      <c r="B292" s="120"/>
      <c r="C292" s="121"/>
      <c r="D292" s="90"/>
      <c r="E292" s="87" t="s">
        <v>87</v>
      </c>
      <c r="F292" s="87" t="s">
        <v>86</v>
      </c>
      <c r="G292" s="89">
        <v>0</v>
      </c>
      <c r="H292" s="89">
        <v>0</v>
      </c>
      <c r="I292" s="89">
        <v>0</v>
      </c>
      <c r="J292" s="83">
        <v>0</v>
      </c>
    </row>
    <row r="293" spans="1:10" ht="25.5">
      <c r="A293" s="119"/>
      <c r="B293" s="120"/>
      <c r="C293" s="121"/>
      <c r="D293" s="80">
        <v>36</v>
      </c>
      <c r="E293" s="84"/>
      <c r="F293" s="84" t="s">
        <v>85</v>
      </c>
      <c r="G293" s="86">
        <f t="shared" ref="G293:G294" si="14">G294</f>
        <v>0</v>
      </c>
      <c r="H293" s="86">
        <f>H294</f>
        <v>0</v>
      </c>
      <c r="I293" s="86">
        <f>I294</f>
        <v>0</v>
      </c>
      <c r="J293" s="83">
        <v>0</v>
      </c>
    </row>
    <row r="294" spans="1:10">
      <c r="A294" s="119"/>
      <c r="B294" s="120"/>
      <c r="C294" s="121"/>
      <c r="D294" s="80">
        <v>363</v>
      </c>
      <c r="E294" s="84"/>
      <c r="F294" s="84" t="s">
        <v>84</v>
      </c>
      <c r="G294" s="86">
        <f t="shared" si="14"/>
        <v>0</v>
      </c>
      <c r="H294" s="86">
        <f>H295</f>
        <v>0</v>
      </c>
      <c r="I294" s="86">
        <f>I295</f>
        <v>0</v>
      </c>
      <c r="J294" s="83">
        <v>0</v>
      </c>
    </row>
    <row r="295" spans="1:10" ht="25.5">
      <c r="A295" s="119"/>
      <c r="B295" s="120"/>
      <c r="C295" s="121"/>
      <c r="D295" s="32"/>
      <c r="E295" s="87">
        <v>3631</v>
      </c>
      <c r="F295" s="87" t="s">
        <v>83</v>
      </c>
      <c r="G295" s="89">
        <v>0</v>
      </c>
      <c r="H295" s="89">
        <v>0</v>
      </c>
      <c r="I295" s="89">
        <v>0</v>
      </c>
      <c r="J295" s="83">
        <v>0</v>
      </c>
    </row>
    <row r="296" spans="1:10">
      <c r="A296" s="119"/>
      <c r="B296" s="120"/>
      <c r="C296" s="121"/>
      <c r="D296" s="80">
        <v>37</v>
      </c>
      <c r="E296" s="80"/>
      <c r="F296" s="84" t="s">
        <v>80</v>
      </c>
      <c r="G296" s="86">
        <f>G297</f>
        <v>0</v>
      </c>
      <c r="H296" s="86">
        <f>H297</f>
        <v>0</v>
      </c>
      <c r="I296" s="86">
        <f>I297</f>
        <v>0</v>
      </c>
      <c r="J296" s="83">
        <v>0</v>
      </c>
    </row>
    <row r="297" spans="1:10">
      <c r="A297" s="119"/>
      <c r="B297" s="120"/>
      <c r="C297" s="121"/>
      <c r="D297" s="80">
        <v>371</v>
      </c>
      <c r="E297" s="80"/>
      <c r="F297" s="84" t="s">
        <v>79</v>
      </c>
      <c r="G297" s="86">
        <f>G298+G299</f>
        <v>0</v>
      </c>
      <c r="H297" s="86">
        <f>H298+H299</f>
        <v>0</v>
      </c>
      <c r="I297" s="86">
        <f>I298+I299</f>
        <v>0</v>
      </c>
      <c r="J297" s="83">
        <v>0</v>
      </c>
    </row>
    <row r="298" spans="1:10" ht="25.5">
      <c r="A298" s="119"/>
      <c r="B298" s="120"/>
      <c r="C298" s="121"/>
      <c r="D298" s="32"/>
      <c r="E298" s="87">
        <v>3721</v>
      </c>
      <c r="F298" s="87" t="s">
        <v>78</v>
      </c>
      <c r="G298" s="89">
        <v>0</v>
      </c>
      <c r="H298" s="89">
        <v>0</v>
      </c>
      <c r="I298" s="89">
        <v>0</v>
      </c>
      <c r="J298" s="83">
        <v>0</v>
      </c>
    </row>
    <row r="299" spans="1:10">
      <c r="A299" s="119"/>
      <c r="B299" s="120"/>
      <c r="C299" s="121"/>
      <c r="D299" s="84"/>
      <c r="E299" s="87">
        <v>3722</v>
      </c>
      <c r="F299" s="87" t="s">
        <v>77</v>
      </c>
      <c r="G299" s="89">
        <v>0</v>
      </c>
      <c r="H299" s="89">
        <v>0</v>
      </c>
      <c r="I299" s="89">
        <v>0</v>
      </c>
      <c r="J299" s="83">
        <v>0</v>
      </c>
    </row>
    <row r="300" spans="1:10" ht="25.5">
      <c r="A300" s="119"/>
      <c r="B300" s="120"/>
      <c r="C300" s="121"/>
      <c r="D300" s="80">
        <v>4</v>
      </c>
      <c r="E300" s="80"/>
      <c r="F300" s="92" t="s">
        <v>76</v>
      </c>
      <c r="G300" s="86">
        <f>G301+G309</f>
        <v>0</v>
      </c>
      <c r="H300" s="86">
        <f>H301+H309</f>
        <v>0</v>
      </c>
      <c r="I300" s="86">
        <f>I301+I309</f>
        <v>0</v>
      </c>
      <c r="J300" s="83">
        <v>0</v>
      </c>
    </row>
    <row r="301" spans="1:10" ht="25.5">
      <c r="A301" s="119"/>
      <c r="B301" s="120"/>
      <c r="C301" s="121"/>
      <c r="D301" s="80">
        <v>42</v>
      </c>
      <c r="E301" s="80"/>
      <c r="F301" s="92" t="s">
        <v>75</v>
      </c>
      <c r="G301" s="86">
        <f>G302+G307</f>
        <v>0</v>
      </c>
      <c r="H301" s="86">
        <f>H302+H307</f>
        <v>0</v>
      </c>
      <c r="I301" s="86">
        <f>I302+I307</f>
        <v>0</v>
      </c>
      <c r="J301" s="83">
        <v>0</v>
      </c>
    </row>
    <row r="302" spans="1:10">
      <c r="A302" s="119"/>
      <c r="B302" s="120"/>
      <c r="C302" s="121"/>
      <c r="D302" s="92" t="s">
        <v>184</v>
      </c>
      <c r="E302" s="80"/>
      <c r="F302" s="92" t="s">
        <v>74</v>
      </c>
      <c r="G302" s="86">
        <f>G303+G304+G305+G306</f>
        <v>0</v>
      </c>
      <c r="H302" s="86">
        <f>H303+H304+H305+H306</f>
        <v>0</v>
      </c>
      <c r="I302" s="86">
        <f>I303+I304+I305+I306</f>
        <v>0</v>
      </c>
      <c r="J302" s="83">
        <v>0</v>
      </c>
    </row>
    <row r="303" spans="1:10">
      <c r="A303" s="119"/>
      <c r="B303" s="120"/>
      <c r="C303" s="121"/>
      <c r="D303" s="32"/>
      <c r="E303" s="95" t="s">
        <v>73</v>
      </c>
      <c r="F303" s="95" t="s">
        <v>72</v>
      </c>
      <c r="G303" s="89">
        <v>0</v>
      </c>
      <c r="H303" s="89">
        <v>0</v>
      </c>
      <c r="I303" s="89">
        <v>0</v>
      </c>
      <c r="J303" s="83">
        <v>0</v>
      </c>
    </row>
    <row r="304" spans="1:10">
      <c r="A304" s="119"/>
      <c r="B304" s="120"/>
      <c r="C304" s="121"/>
      <c r="D304" s="32"/>
      <c r="E304" s="95" t="s">
        <v>71</v>
      </c>
      <c r="F304" s="95" t="s">
        <v>70</v>
      </c>
      <c r="G304" s="89">
        <v>0</v>
      </c>
      <c r="H304" s="89">
        <v>0</v>
      </c>
      <c r="I304" s="89">
        <v>0</v>
      </c>
      <c r="J304" s="83">
        <v>0</v>
      </c>
    </row>
    <row r="305" spans="1:10">
      <c r="A305" s="119"/>
      <c r="B305" s="120"/>
      <c r="C305" s="121"/>
      <c r="D305" s="90"/>
      <c r="E305" s="95">
        <v>4223</v>
      </c>
      <c r="F305" s="95" t="s">
        <v>69</v>
      </c>
      <c r="G305" s="89">
        <v>0</v>
      </c>
      <c r="H305" s="89">
        <v>0</v>
      </c>
      <c r="I305" s="89">
        <v>0</v>
      </c>
      <c r="J305" s="83">
        <v>0</v>
      </c>
    </row>
    <row r="306" spans="1:10">
      <c r="A306" s="119"/>
      <c r="B306" s="120"/>
      <c r="C306" s="121"/>
      <c r="D306" s="90"/>
      <c r="E306" s="95">
        <v>4225</v>
      </c>
      <c r="F306" s="95" t="s">
        <v>68</v>
      </c>
      <c r="G306" s="89">
        <v>0</v>
      </c>
      <c r="H306" s="89">
        <v>0</v>
      </c>
      <c r="I306" s="89">
        <v>0</v>
      </c>
      <c r="J306" s="83">
        <v>0</v>
      </c>
    </row>
    <row r="307" spans="1:10">
      <c r="A307" s="119"/>
      <c r="B307" s="120"/>
      <c r="C307" s="121"/>
      <c r="D307" s="92">
        <v>426</v>
      </c>
      <c r="E307" s="80"/>
      <c r="F307" s="92" t="s">
        <v>67</v>
      </c>
      <c r="G307" s="86">
        <f>G308</f>
        <v>0</v>
      </c>
      <c r="H307" s="86">
        <f>H308</f>
        <v>0</v>
      </c>
      <c r="I307" s="86">
        <f>I308</f>
        <v>0</v>
      </c>
      <c r="J307" s="83">
        <v>0</v>
      </c>
    </row>
    <row r="308" spans="1:10">
      <c r="A308" s="119"/>
      <c r="B308" s="120"/>
      <c r="C308" s="121"/>
      <c r="D308" s="90"/>
      <c r="E308" s="95">
        <v>4262</v>
      </c>
      <c r="F308" s="95" t="s">
        <v>66</v>
      </c>
      <c r="G308" s="89">
        <v>0</v>
      </c>
      <c r="H308" s="89">
        <v>0</v>
      </c>
      <c r="I308" s="89">
        <v>0</v>
      </c>
      <c r="J308" s="83">
        <v>0</v>
      </c>
    </row>
    <row r="309" spans="1:10" ht="25.5">
      <c r="A309" s="119"/>
      <c r="B309" s="120"/>
      <c r="C309" s="121"/>
      <c r="D309" s="80">
        <v>45</v>
      </c>
      <c r="E309" s="97"/>
      <c r="F309" s="98" t="s">
        <v>65</v>
      </c>
      <c r="G309" s="86">
        <f>G310+G312</f>
        <v>0</v>
      </c>
      <c r="H309" s="86">
        <f>H310+H312</f>
        <v>0</v>
      </c>
      <c r="I309" s="86">
        <f>I310+I312</f>
        <v>0</v>
      </c>
      <c r="J309" s="83">
        <v>0</v>
      </c>
    </row>
    <row r="310" spans="1:10" ht="25.5">
      <c r="A310" s="119"/>
      <c r="B310" s="120"/>
      <c r="C310" s="121"/>
      <c r="D310" s="80">
        <v>451</v>
      </c>
      <c r="E310" s="97"/>
      <c r="F310" s="98" t="s">
        <v>64</v>
      </c>
      <c r="G310" s="86">
        <f>G311</f>
        <v>0</v>
      </c>
      <c r="H310" s="86">
        <f>H311</f>
        <v>0</v>
      </c>
      <c r="I310" s="86">
        <f>I311</f>
        <v>0</v>
      </c>
      <c r="J310" s="83">
        <v>0</v>
      </c>
    </row>
    <row r="311" spans="1:10" ht="25.5">
      <c r="A311" s="119"/>
      <c r="B311" s="120"/>
      <c r="C311" s="121"/>
      <c r="D311" s="32"/>
      <c r="E311" s="100">
        <v>4511</v>
      </c>
      <c r="F311" s="101" t="s">
        <v>64</v>
      </c>
      <c r="G311" s="89">
        <v>0</v>
      </c>
      <c r="H311" s="89">
        <v>0</v>
      </c>
      <c r="I311" s="89">
        <v>0</v>
      </c>
      <c r="J311" s="83">
        <v>0</v>
      </c>
    </row>
    <row r="312" spans="1:10" ht="25.5">
      <c r="A312" s="119"/>
      <c r="B312" s="120"/>
      <c r="C312" s="121"/>
      <c r="D312" s="91">
        <v>454</v>
      </c>
      <c r="E312" s="97"/>
      <c r="F312" s="98" t="s">
        <v>63</v>
      </c>
      <c r="G312" s="86">
        <f>G313</f>
        <v>0</v>
      </c>
      <c r="H312" s="86">
        <f>H313</f>
        <v>0</v>
      </c>
      <c r="I312" s="86">
        <f>I313</f>
        <v>0</v>
      </c>
      <c r="J312" s="83">
        <v>0</v>
      </c>
    </row>
    <row r="313" spans="1:10" ht="25.5">
      <c r="A313" s="119"/>
      <c r="B313" s="120"/>
      <c r="C313" s="121"/>
      <c r="D313" s="100"/>
      <c r="E313" s="100">
        <v>4541</v>
      </c>
      <c r="F313" s="101" t="s">
        <v>63</v>
      </c>
      <c r="G313" s="89">
        <v>0</v>
      </c>
      <c r="H313" s="89">
        <v>0</v>
      </c>
      <c r="I313" s="89">
        <v>0</v>
      </c>
      <c r="J313" s="83">
        <v>0</v>
      </c>
    </row>
  </sheetData>
  <mergeCells count="42">
    <mergeCell ref="J162:J165"/>
    <mergeCell ref="C238:C241"/>
    <mergeCell ref="D238:D241"/>
    <mergeCell ref="E238:E241"/>
    <mergeCell ref="F238:F241"/>
    <mergeCell ref="G238:G241"/>
    <mergeCell ref="H238:H241"/>
    <mergeCell ref="I238:I241"/>
    <mergeCell ref="J238:J241"/>
    <mergeCell ref="G162:G165"/>
    <mergeCell ref="H86:H89"/>
    <mergeCell ref="I86:I89"/>
    <mergeCell ref="J86:J89"/>
    <mergeCell ref="A241:B241"/>
    <mergeCell ref="C10:C13"/>
    <mergeCell ref="D10:D13"/>
    <mergeCell ref="E10:E13"/>
    <mergeCell ref="F10:F13"/>
    <mergeCell ref="A165:B165"/>
    <mergeCell ref="C162:C165"/>
    <mergeCell ref="D162:D165"/>
    <mergeCell ref="E162:E165"/>
    <mergeCell ref="F162:F165"/>
    <mergeCell ref="A89:B89"/>
    <mergeCell ref="H162:H165"/>
    <mergeCell ref="I162:I165"/>
    <mergeCell ref="C86:C89"/>
    <mergeCell ref="D86:D89"/>
    <mergeCell ref="E86:E89"/>
    <mergeCell ref="F86:F89"/>
    <mergeCell ref="G86:G89"/>
    <mergeCell ref="A8:F8"/>
    <mergeCell ref="A13:B13"/>
    <mergeCell ref="D1:L1"/>
    <mergeCell ref="C3:J3"/>
    <mergeCell ref="C4:H4"/>
    <mergeCell ref="B2:L2"/>
    <mergeCell ref="A7:B7"/>
    <mergeCell ref="G10:G13"/>
    <mergeCell ref="H10:H13"/>
    <mergeCell ref="I10:I13"/>
    <mergeCell ref="J10:J1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Prihodi-rashodi ekonom.klasif.</vt:lpstr>
      <vt:lpstr>Prihodi-rashodi prema IF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Damir Halužan</cp:lastModifiedBy>
  <cp:lastPrinted>2025-07-08T11:35:06Z</cp:lastPrinted>
  <dcterms:created xsi:type="dcterms:W3CDTF">2022-08-12T12:51:27Z</dcterms:created>
  <dcterms:modified xsi:type="dcterms:W3CDTF">2025-07-08T11:36:37Z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